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Body Worn Camera Systems\5400026810 - STC Body Worn Camera System\2 Evaluation Docs\9 Web Award\"/>
    </mc:Choice>
  </mc:AlternateContent>
  <xr:revisionPtr revIDLastSave="0" documentId="13_ncr:1_{10DEF1C6-EF81-4D44-932F-E0C0FB7ED0A1}" xr6:coauthVersionLast="47" xr6:coauthVersionMax="47" xr10:uidLastSave="{00000000-0000-0000-0000-000000000000}"/>
  <bookViews>
    <workbookView xWindow="28680" yWindow="-120" windowWidth="29040" windowHeight="15840" xr2:uid="{9DE6410F-9FB0-44C1-AA37-A6849A543798}"/>
  </bookViews>
  <sheets>
    <sheet name="Lo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 s="1"/>
  <c r="H7" i="2" s="1"/>
  <c r="H42" i="2" s="1"/>
  <c r="H45" i="2" s="1"/>
  <c r="P4" i="2"/>
  <c r="G5" i="2"/>
  <c r="H5" i="2" s="1"/>
  <c r="P5" i="2"/>
  <c r="P6" i="2"/>
  <c r="P7" i="2"/>
  <c r="P11" i="2" s="1"/>
  <c r="P42" i="2" s="1"/>
  <c r="P8" i="2"/>
  <c r="H21" i="2"/>
  <c r="H26" i="2" s="1"/>
  <c r="H43" i="2" s="1"/>
  <c r="P21" i="2"/>
  <c r="H22" i="2"/>
  <c r="P22" i="2"/>
  <c r="H23" i="2"/>
  <c r="H24" i="2"/>
  <c r="P24" i="2"/>
  <c r="P33" i="2"/>
  <c r="P35" i="2" s="1"/>
  <c r="P44" i="2" s="1"/>
  <c r="H37" i="2"/>
  <c r="P43" i="2"/>
  <c r="H44" i="2"/>
  <c r="P45" i="2" l="1"/>
</calcChain>
</file>

<file path=xl/sharedStrings.xml><?xml version="1.0" encoding="utf-8"?>
<sst xmlns="http://schemas.openxmlformats.org/spreadsheetml/2006/main" count="109" uniqueCount="70">
  <si>
    <t xml:space="preserve">Total One Year Cost </t>
  </si>
  <si>
    <t>Total One Year Service</t>
  </si>
  <si>
    <t>Total One Year SaaS</t>
  </si>
  <si>
    <t>Total One Year Hardware</t>
  </si>
  <si>
    <t xml:space="preserve">Lot 1 In-Car </t>
  </si>
  <si>
    <t>Lot 1 BWC</t>
  </si>
  <si>
    <t xml:space="preserve">*Scenario assumes Agency will install all in-car camera systems with Axon would train the installers over the course of 1 week.  Alternatively, Axon can install all vehicles at $1700 per vehicle </t>
  </si>
  <si>
    <t>*Scenario includes basic implementation services and training assuming Agency has never deployed Axon Body Camera or SaaS before</t>
  </si>
  <si>
    <t xml:space="preserve">Assumptions: </t>
  </si>
  <si>
    <t>Assumptions:</t>
  </si>
  <si>
    <t xml:space="preserve">Total One Year Service </t>
  </si>
  <si>
    <t xml:space="preserve">Total Installation Year One </t>
  </si>
  <si>
    <t>NA</t>
  </si>
  <si>
    <t xml:space="preserve">Axon 1-Day </t>
  </si>
  <si>
    <t>Axon Starter</t>
  </si>
  <si>
    <t xml:space="preserve">Axon Fleet Deployment Service - 1 Week </t>
  </si>
  <si>
    <t>Auto-Tagging Deployment Service</t>
  </si>
  <si>
    <t xml:space="preserve">Extended Cost </t>
  </si>
  <si>
    <t xml:space="preserve">South Carolina Offered </t>
  </si>
  <si>
    <t>Per Unit Cost</t>
  </si>
  <si>
    <t xml:space="preserve">Quantity </t>
  </si>
  <si>
    <t xml:space="preserve">Description </t>
  </si>
  <si>
    <t xml:space="preserve">SKU </t>
  </si>
  <si>
    <t>Implementation Services</t>
  </si>
  <si>
    <t>Extended Cost Annual</t>
  </si>
  <si>
    <t>SC Offered (Monthly)</t>
  </si>
  <si>
    <t>*Auto-Tagging is priced as a service across total number of devices, this scenario assumes 500</t>
  </si>
  <si>
    <t>*Redaction Assistant is priced as a service across total number of devices, this scenario assumes 500</t>
  </si>
  <si>
    <t>*Scenario assumes per 3.3.31 that all users would new to view multi-camera playback.  If only some users utilize, you could have a mix of basic and/or pro licenses</t>
  </si>
  <si>
    <t>*Scenario does not include Mapping,Livestreaming, or ALPR SaaS</t>
  </si>
  <si>
    <t>Total One Year Software</t>
  </si>
  <si>
    <t xml:space="preserve">Redaction Assistant </t>
  </si>
  <si>
    <t>Auto-Tagging (Per User, Per Camera)</t>
  </si>
  <si>
    <t xml:space="preserve">Axon Evidence - Fleet Vehicle License </t>
  </si>
  <si>
    <t xml:space="preserve">Pro Licenses </t>
  </si>
  <si>
    <t>Axon Evidence - Unlimited Storage per Fleet Camera</t>
  </si>
  <si>
    <t xml:space="preserve">Unlimited Axon Device Storage </t>
  </si>
  <si>
    <t>Software</t>
  </si>
  <si>
    <t>*Does not include TAP hardware refresh program, Agency may choose to purchase a hardware replacement program only available in 60 or 120 month term</t>
  </si>
  <si>
    <t xml:space="preserve">*In the absence of a multi-year agreement, hardware must be paid for in full upfront </t>
  </si>
  <si>
    <t>*Includes 12 month standard warranty, extended warranty only provided in a multi-year term and cannot be purchased after initial purchase</t>
  </si>
  <si>
    <t>*Scenario assumes Agency is new customer with no existing Axon Body Camera Dock TAP refresh program and is not owed a dock refresh</t>
  </si>
  <si>
    <t>*Includes Axon SIM insertion</t>
  </si>
  <si>
    <t>*Scenario assumes Agency is new customer with no existing Axon Body Camera TAP refresh program, and is not owed a camera refresh</t>
  </si>
  <si>
    <t xml:space="preserve">*Spares provided at 3% of total quantity at no additional cost </t>
  </si>
  <si>
    <t xml:space="preserve">Assumptions:  </t>
  </si>
  <si>
    <t>*Axon Fleet 3 Solution works best for officers with an in-car router solution. Axon has priced a standard router, but agency can utilize their own or upgrade to more advanced router</t>
  </si>
  <si>
    <t>*Scenario includes one front camera and one interior camera, Agency can purchase up to 5 total cameras as desired</t>
  </si>
  <si>
    <t xml:space="preserve">*Includes 12 months manufacture's warranty. Additional warranty cannot be added after initial purchase or outside of a multi-year purchase </t>
  </si>
  <si>
    <t xml:space="preserve">*Includes enough multi-bay docks for 500 body cameras; agency can select more/less or single bay docks baseed on their specific geographic needs and dock preferences </t>
  </si>
  <si>
    <t xml:space="preserve">Total Year 1 Hardware </t>
  </si>
  <si>
    <t xml:space="preserve">*1 Body Camera, 1 Mount per Camera, and one standard USB-C Charging Cable </t>
  </si>
  <si>
    <t xml:space="preserve">Axon Standard 2 Camera Kit (Spares) </t>
  </si>
  <si>
    <t xml:space="preserve">Includes: </t>
  </si>
  <si>
    <t>Axon Signal Unit</t>
  </si>
  <si>
    <t xml:space="preserve">Axon Fleet Airgain Antenna 5:1 </t>
  </si>
  <si>
    <t xml:space="preserve">Total Hardware Cost </t>
  </si>
  <si>
    <t>Axon Fleet CradlePoint IBR900-1200M-B</t>
  </si>
  <si>
    <t xml:space="preserve">Axon Fleet 3 SIM Insertion </t>
  </si>
  <si>
    <t>Varies</t>
  </si>
  <si>
    <t xml:space="preserve">Axon Body 4 Multi-Bay Dock </t>
  </si>
  <si>
    <t>AB3MBD</t>
  </si>
  <si>
    <t>Axon Fleet 3 - Standard 2 Camera Kit</t>
  </si>
  <si>
    <t>Axon Body 4</t>
  </si>
  <si>
    <t>H00001</t>
  </si>
  <si>
    <t>Extended</t>
  </si>
  <si>
    <t>South Carolina Offered</t>
  </si>
  <si>
    <t>Hardware</t>
  </si>
  <si>
    <t>LOT 1 -  In-Car Camera</t>
  </si>
  <si>
    <t xml:space="preserve">LOT 1 - Body Worn Camera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</si>
</sst>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i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/>
    <xf numFmtId="44" fontId="0" fillId="0" borderId="0" xfId="2" applyFont="1"/>
    <xf numFmtId="44" fontId="2" fillId="0" borderId="1" xfId="1" applyNumberFormat="1" applyFont="1" applyBorder="1"/>
    <xf numFmtId="0" fontId="2" fillId="2" borderId="2" xfId="1" applyFont="1" applyFill="1" applyBorder="1" applyAlignment="1">
      <alignment horizontal="center"/>
    </xf>
    <xf numFmtId="44" fontId="2" fillId="2" borderId="1" xfId="1" applyNumberFormat="1" applyFont="1" applyFill="1" applyBorder="1"/>
    <xf numFmtId="44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44" fontId="2" fillId="0" borderId="5" xfId="1" applyNumberFormat="1" applyFont="1" applyBorder="1"/>
    <xf numFmtId="0" fontId="2" fillId="0" borderId="6" xfId="1" applyFont="1" applyBorder="1" applyAlignment="1">
      <alignment horizontal="center"/>
    </xf>
    <xf numFmtId="44" fontId="2" fillId="2" borderId="0" xfId="2" applyFont="1" applyFill="1"/>
    <xf numFmtId="0" fontId="2" fillId="0" borderId="0" xfId="1" applyFont="1"/>
    <xf numFmtId="0" fontId="1" fillId="0" borderId="7" xfId="1" applyBorder="1"/>
    <xf numFmtId="44" fontId="0" fillId="0" borderId="8" xfId="2" applyFont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44" fontId="0" fillId="0" borderId="0" xfId="2" applyFont="1" applyBorder="1"/>
    <xf numFmtId="0" fontId="3" fillId="0" borderId="11" xfId="1" applyFont="1" applyBorder="1"/>
    <xf numFmtId="0" fontId="4" fillId="0" borderId="11" xfId="1" applyFont="1" applyBorder="1"/>
    <xf numFmtId="0" fontId="2" fillId="0" borderId="11" xfId="1" applyFont="1" applyBorder="1"/>
    <xf numFmtId="0" fontId="1" fillId="0" borderId="11" xfId="1" applyBorder="1"/>
    <xf numFmtId="44" fontId="2" fillId="0" borderId="12" xfId="1" applyNumberFormat="1" applyFont="1" applyBorder="1"/>
    <xf numFmtId="0" fontId="2" fillId="0" borderId="13" xfId="1" applyFont="1" applyBorder="1" applyAlignment="1">
      <alignment horizontal="center"/>
    </xf>
    <xf numFmtId="44" fontId="2" fillId="0" borderId="10" xfId="1" applyNumberFormat="1" applyFont="1" applyBorder="1"/>
    <xf numFmtId="44" fontId="2" fillId="0" borderId="0" xfId="2" applyFont="1" applyBorder="1" applyAlignment="1">
      <alignment horizontal="center"/>
    </xf>
    <xf numFmtId="0" fontId="1" fillId="0" borderId="10" xfId="1" applyBorder="1" applyAlignment="1">
      <alignment horizontal="right"/>
    </xf>
    <xf numFmtId="44" fontId="0" fillId="0" borderId="0" xfId="2" applyFont="1" applyFill="1" applyBorder="1"/>
    <xf numFmtId="0" fontId="1" fillId="0" borderId="0" xfId="1" applyAlignment="1">
      <alignment horizontal="center"/>
    </xf>
    <xf numFmtId="44" fontId="2" fillId="0" borderId="13" xfId="2" applyFont="1" applyBorder="1" applyAlignment="1">
      <alignment horizontal="center"/>
    </xf>
    <xf numFmtId="0" fontId="1" fillId="0" borderId="3" xfId="1" applyBorder="1" applyAlignment="1">
      <alignment horizontal="right"/>
    </xf>
    <xf numFmtId="44" fontId="0" fillId="0" borderId="14" xfId="2" applyFont="1" applyFill="1" applyBorder="1"/>
    <xf numFmtId="44" fontId="0" fillId="0" borderId="14" xfId="2" applyFont="1" applyBorder="1"/>
    <xf numFmtId="0" fontId="1" fillId="0" borderId="14" xfId="1" applyBorder="1"/>
    <xf numFmtId="0" fontId="1" fillId="0" borderId="14" xfId="1" applyBorder="1" applyAlignment="1">
      <alignment horizontal="center"/>
    </xf>
    <xf numFmtId="44" fontId="1" fillId="0" borderId="3" xfId="1" applyNumberFormat="1" applyBorder="1"/>
    <xf numFmtId="0" fontId="1" fillId="0" borderId="15" xfId="1" applyBorder="1" applyAlignment="1">
      <alignment horizontal="right"/>
    </xf>
    <xf numFmtId="44" fontId="0" fillId="0" borderId="16" xfId="2" applyFont="1" applyBorder="1"/>
    <xf numFmtId="0" fontId="1" fillId="0" borderId="16" xfId="1" applyBorder="1"/>
    <xf numFmtId="0" fontId="1" fillId="0" borderId="16" xfId="1" applyBorder="1" applyAlignment="1">
      <alignment horizontal="center"/>
    </xf>
    <xf numFmtId="44" fontId="2" fillId="3" borderId="17" xfId="2" applyFont="1" applyFill="1" applyBorder="1" applyAlignment="1">
      <alignment horizontal="center"/>
    </xf>
    <xf numFmtId="44" fontId="2" fillId="3" borderId="18" xfId="2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/>
    </xf>
    <xf numFmtId="0" fontId="2" fillId="3" borderId="19" xfId="1" applyFont="1" applyFill="1" applyBorder="1"/>
    <xf numFmtId="44" fontId="2" fillId="3" borderId="20" xfId="2" applyFont="1" applyFill="1" applyBorder="1" applyAlignment="1">
      <alignment horizontal="center"/>
    </xf>
    <xf numFmtId="44" fontId="2" fillId="3" borderId="21" xfId="2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4" fillId="0" borderId="9" xfId="1" applyFont="1" applyBorder="1"/>
    <xf numFmtId="0" fontId="2" fillId="0" borderId="10" xfId="1" applyFont="1" applyBorder="1"/>
    <xf numFmtId="44" fontId="1" fillId="0" borderId="14" xfId="1" applyNumberFormat="1" applyBorder="1"/>
    <xf numFmtId="44" fontId="1" fillId="0" borderId="15" xfId="1" applyNumberFormat="1" applyBorder="1"/>
    <xf numFmtId="44" fontId="1" fillId="0" borderId="16" xfId="1" applyNumberFormat="1" applyBorder="1"/>
    <xf numFmtId="0" fontId="1" fillId="0" borderId="3" xfId="1" applyBorder="1"/>
    <xf numFmtId="44" fontId="2" fillId="0" borderId="0" xfId="1" applyNumberFormat="1" applyFont="1"/>
    <xf numFmtId="44" fontId="1" fillId="0" borderId="0" xfId="1" applyNumberFormat="1"/>
    <xf numFmtId="44" fontId="2" fillId="0" borderId="13" xfId="1" applyNumberFormat="1" applyFont="1" applyBorder="1" applyAlignment="1">
      <alignment horizontal="center"/>
    </xf>
    <xf numFmtId="44" fontId="1" fillId="0" borderId="10" xfId="1" applyNumberFormat="1" applyBorder="1"/>
    <xf numFmtId="0" fontId="2" fillId="3" borderId="17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1" fillId="4" borderId="12" xfId="1" applyFill="1" applyBorder="1"/>
    <xf numFmtId="44" fontId="0" fillId="4" borderId="22" xfId="2" applyFont="1" applyFill="1" applyBorder="1"/>
    <xf numFmtId="0" fontId="1" fillId="4" borderId="22" xfId="1" applyFill="1" applyBorder="1"/>
    <xf numFmtId="0" fontId="2" fillId="4" borderId="13" xfId="1" applyFont="1" applyFill="1" applyBorder="1"/>
  </cellXfs>
  <cellStyles count="3">
    <cellStyle name="Currency 2" xfId="2" xr:uid="{5E3A564B-EED2-40C6-BBC5-E3AD9BD97C0C}"/>
    <cellStyle name="Normal" xfId="0" builtinId="0"/>
    <cellStyle name="Normal 2" xfId="1" xr:uid="{B588DD60-9C11-41FC-926E-CCFDC7F8A9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0CE7-CA48-4E65-856A-3B8A9501E281}">
  <dimension ref="B1:R45"/>
  <sheetViews>
    <sheetView tabSelected="1" view="pageBreakPreview" zoomScale="60" zoomScaleNormal="100" workbookViewId="0">
      <selection activeCell="C35" sqref="C35:H35"/>
    </sheetView>
  </sheetViews>
  <sheetFormatPr defaultColWidth="14.140625" defaultRowHeight="15.75" x14ac:dyDescent="0.25"/>
  <cols>
    <col min="1" max="1" width="4.28515625" style="1" customWidth="1"/>
    <col min="2" max="2" width="28.7109375" style="1" customWidth="1"/>
    <col min="3" max="3" width="14.140625" style="1"/>
    <col min="4" max="4" width="40" style="1" customWidth="1"/>
    <col min="5" max="5" width="12" style="1" customWidth="1"/>
    <col min="6" max="6" width="21" style="2" customWidth="1"/>
    <col min="7" max="7" width="28.7109375" style="1" customWidth="1"/>
    <col min="8" max="8" width="26.28515625" style="1" customWidth="1"/>
    <col min="9" max="9" width="6.85546875" style="1" customWidth="1"/>
    <col min="10" max="10" width="30" style="1" customWidth="1"/>
    <col min="11" max="11" width="14.140625" style="1"/>
    <col min="12" max="12" width="64.42578125" style="1" customWidth="1"/>
    <col min="13" max="13" width="14.140625" style="1"/>
    <col min="14" max="14" width="23.28515625" style="2" customWidth="1"/>
    <col min="15" max="15" width="33.28515625" style="2" customWidth="1"/>
    <col min="16" max="16" width="32.28515625" style="1" customWidth="1"/>
    <col min="17" max="16384" width="14.140625" style="1"/>
  </cols>
  <sheetData>
    <row r="1" spans="2:18" ht="16.5" thickBot="1" x14ac:dyDescent="0.3"/>
    <row r="2" spans="2:18" ht="16.5" thickBot="1" x14ac:dyDescent="0.3">
      <c r="B2" s="62" t="s">
        <v>69</v>
      </c>
      <c r="C2" s="61"/>
      <c r="D2" s="61"/>
      <c r="E2" s="61"/>
      <c r="F2" s="60"/>
      <c r="G2" s="61"/>
      <c r="H2" s="59"/>
      <c r="J2" s="62" t="s">
        <v>68</v>
      </c>
      <c r="K2" s="61"/>
      <c r="L2" s="61"/>
      <c r="M2" s="61"/>
      <c r="N2" s="60"/>
      <c r="O2" s="60"/>
      <c r="P2" s="59"/>
    </row>
    <row r="3" spans="2:18" ht="16.5" thickBot="1" x14ac:dyDescent="0.3">
      <c r="B3" s="43" t="s">
        <v>67</v>
      </c>
      <c r="C3" s="46" t="s">
        <v>22</v>
      </c>
      <c r="D3" s="46" t="s">
        <v>21</v>
      </c>
      <c r="E3" s="46" t="s">
        <v>20</v>
      </c>
      <c r="F3" s="45" t="s">
        <v>19</v>
      </c>
      <c r="G3" s="45" t="s">
        <v>66</v>
      </c>
      <c r="H3" s="58" t="s">
        <v>65</v>
      </c>
      <c r="J3" s="43" t="s">
        <v>67</v>
      </c>
      <c r="K3" s="42" t="s">
        <v>22</v>
      </c>
      <c r="L3" s="42" t="s">
        <v>21</v>
      </c>
      <c r="M3" s="42" t="s">
        <v>20</v>
      </c>
      <c r="N3" s="41" t="s">
        <v>19</v>
      </c>
      <c r="O3" s="41" t="s">
        <v>66</v>
      </c>
      <c r="P3" s="57" t="s">
        <v>65</v>
      </c>
    </row>
    <row r="4" spans="2:18" x14ac:dyDescent="0.25">
      <c r="B4" s="21"/>
      <c r="C4" s="39" t="s">
        <v>64</v>
      </c>
      <c r="D4" s="38" t="s">
        <v>63</v>
      </c>
      <c r="E4" s="38">
        <v>500</v>
      </c>
      <c r="F4" s="37">
        <v>849</v>
      </c>
      <c r="G4" s="51">
        <f>F4-(7%*F4)</f>
        <v>789.56999999999994</v>
      </c>
      <c r="H4" s="50">
        <f>G4*E4</f>
        <v>394784.99999999994</v>
      </c>
      <c r="J4" s="21"/>
      <c r="K4" s="34">
        <v>72036</v>
      </c>
      <c r="L4" s="33" t="s">
        <v>62</v>
      </c>
      <c r="M4" s="33">
        <v>500</v>
      </c>
      <c r="N4" s="32">
        <v>2695</v>
      </c>
      <c r="O4" s="32">
        <v>2290.3000000000002</v>
      </c>
      <c r="P4" s="35">
        <f>M4*O4</f>
        <v>1145150</v>
      </c>
    </row>
    <row r="5" spans="2:18" x14ac:dyDescent="0.25">
      <c r="B5" s="21"/>
      <c r="C5" s="34" t="s">
        <v>61</v>
      </c>
      <c r="D5" s="33" t="s">
        <v>60</v>
      </c>
      <c r="E5" s="33">
        <v>63</v>
      </c>
      <c r="F5" s="32">
        <v>1595</v>
      </c>
      <c r="G5" s="49">
        <f>F5-(1%*F5)</f>
        <v>1579.05</v>
      </c>
      <c r="H5" s="35">
        <f>E5*G5</f>
        <v>99480.15</v>
      </c>
      <c r="J5" s="21"/>
      <c r="K5" s="34" t="s">
        <v>59</v>
      </c>
      <c r="L5" s="33" t="s">
        <v>58</v>
      </c>
      <c r="M5" s="33">
        <v>500</v>
      </c>
      <c r="N5" s="32">
        <v>15</v>
      </c>
      <c r="O5" s="32">
        <v>13.71</v>
      </c>
      <c r="P5" s="35">
        <f>M5*O5</f>
        <v>6855</v>
      </c>
    </row>
    <row r="6" spans="2:18" ht="16.5" thickBot="1" x14ac:dyDescent="0.3">
      <c r="B6" s="21"/>
      <c r="F6" s="17"/>
      <c r="G6" s="54"/>
      <c r="H6" s="56"/>
      <c r="J6" s="21"/>
      <c r="K6" s="34">
        <v>11634</v>
      </c>
      <c r="L6" s="33" t="s">
        <v>57</v>
      </c>
      <c r="M6" s="33">
        <v>500</v>
      </c>
      <c r="N6" s="32">
        <v>1449</v>
      </c>
      <c r="O6" s="32">
        <v>1324.1</v>
      </c>
      <c r="P6" s="35">
        <f>M6*O6</f>
        <v>662050</v>
      </c>
    </row>
    <row r="7" spans="2:18" ht="16.5" thickBot="1" x14ac:dyDescent="0.3">
      <c r="B7" s="21"/>
      <c r="F7" s="17"/>
      <c r="G7" s="55" t="s">
        <v>56</v>
      </c>
      <c r="H7" s="22">
        <f>SUM(H4:H5)</f>
        <v>494265.14999999991</v>
      </c>
      <c r="J7" s="21"/>
      <c r="K7" s="34">
        <v>71200</v>
      </c>
      <c r="L7" s="33" t="s">
        <v>55</v>
      </c>
      <c r="M7" s="33">
        <v>500</v>
      </c>
      <c r="N7" s="32">
        <v>249</v>
      </c>
      <c r="O7" s="32">
        <v>227.54</v>
      </c>
      <c r="P7" s="35">
        <f>M7*O7</f>
        <v>113770</v>
      </c>
      <c r="R7" s="54"/>
    </row>
    <row r="8" spans="2:18" x14ac:dyDescent="0.25">
      <c r="B8" s="21"/>
      <c r="F8" s="17"/>
      <c r="G8" s="53"/>
      <c r="H8" s="24"/>
      <c r="J8" s="21"/>
      <c r="K8" s="34">
        <v>70112</v>
      </c>
      <c r="L8" s="33" t="s">
        <v>54</v>
      </c>
      <c r="M8" s="33">
        <v>500</v>
      </c>
      <c r="N8" s="32">
        <v>279</v>
      </c>
      <c r="O8" s="32">
        <v>237.1</v>
      </c>
      <c r="P8" s="35">
        <f>M8*O8</f>
        <v>118550</v>
      </c>
    </row>
    <row r="9" spans="2:18" x14ac:dyDescent="0.25">
      <c r="B9" s="20" t="s">
        <v>53</v>
      </c>
      <c r="F9" s="17"/>
      <c r="H9" s="16"/>
      <c r="J9" s="20"/>
      <c r="K9" s="34">
        <v>72036</v>
      </c>
      <c r="L9" s="33" t="s">
        <v>52</v>
      </c>
      <c r="M9" s="33">
        <v>15</v>
      </c>
      <c r="N9" s="32">
        <v>0</v>
      </c>
      <c r="O9" s="32">
        <v>0</v>
      </c>
      <c r="P9" s="52"/>
    </row>
    <row r="10" spans="2:18" ht="16.5" thickBot="1" x14ac:dyDescent="0.3">
      <c r="B10" s="20"/>
      <c r="F10" s="17"/>
      <c r="H10" s="16"/>
      <c r="J10" s="20"/>
      <c r="N10" s="17"/>
      <c r="O10" s="17"/>
      <c r="P10" s="16"/>
    </row>
    <row r="11" spans="2:18" ht="16.5" thickBot="1" x14ac:dyDescent="0.3">
      <c r="B11" s="19" t="s">
        <v>51</v>
      </c>
      <c r="F11" s="17"/>
      <c r="H11" s="16"/>
      <c r="J11" s="19"/>
      <c r="N11" s="17"/>
      <c r="O11" s="29" t="s">
        <v>50</v>
      </c>
      <c r="P11" s="22">
        <f>SUM(P4:P8)</f>
        <v>2046375</v>
      </c>
    </row>
    <row r="12" spans="2:18" x14ac:dyDescent="0.25">
      <c r="B12" s="19" t="s">
        <v>49</v>
      </c>
      <c r="F12" s="17"/>
      <c r="H12" s="16"/>
      <c r="J12" s="20" t="s">
        <v>9</v>
      </c>
      <c r="N12" s="17"/>
      <c r="O12" s="17"/>
      <c r="P12" s="16"/>
    </row>
    <row r="13" spans="2:18" x14ac:dyDescent="0.25">
      <c r="B13" s="19" t="s">
        <v>48</v>
      </c>
      <c r="F13" s="17"/>
      <c r="H13" s="16"/>
      <c r="J13" s="19" t="s">
        <v>47</v>
      </c>
      <c r="N13" s="17"/>
      <c r="O13" s="17"/>
      <c r="P13" s="16"/>
    </row>
    <row r="14" spans="2:18" x14ac:dyDescent="0.25">
      <c r="B14" s="19"/>
      <c r="F14" s="17"/>
      <c r="H14" s="16"/>
      <c r="J14" s="19" t="s">
        <v>46</v>
      </c>
      <c r="N14" s="17"/>
      <c r="O14" s="17"/>
      <c r="P14" s="16"/>
    </row>
    <row r="15" spans="2:18" x14ac:dyDescent="0.25">
      <c r="B15" s="20" t="s">
        <v>45</v>
      </c>
      <c r="F15" s="17"/>
      <c r="H15" s="16"/>
      <c r="J15" s="19" t="s">
        <v>44</v>
      </c>
      <c r="N15" s="17"/>
      <c r="O15" s="17"/>
      <c r="P15" s="16"/>
    </row>
    <row r="16" spans="2:18" x14ac:dyDescent="0.25">
      <c r="B16" s="19" t="s">
        <v>43</v>
      </c>
      <c r="F16" s="17"/>
      <c r="H16" s="16"/>
      <c r="J16" s="19" t="s">
        <v>42</v>
      </c>
      <c r="N16" s="17"/>
      <c r="O16" s="17"/>
      <c r="P16" s="16"/>
    </row>
    <row r="17" spans="2:16" x14ac:dyDescent="0.25">
      <c r="B17" s="19" t="s">
        <v>41</v>
      </c>
      <c r="F17" s="17"/>
      <c r="H17" s="16"/>
      <c r="J17" s="19" t="s">
        <v>40</v>
      </c>
      <c r="N17" s="17"/>
      <c r="O17" s="17"/>
      <c r="P17" s="16"/>
    </row>
    <row r="18" spans="2:16" ht="16.5" thickBot="1" x14ac:dyDescent="0.3">
      <c r="B18" s="47" t="s">
        <v>39</v>
      </c>
      <c r="C18" s="14"/>
      <c r="D18" s="14"/>
      <c r="E18" s="14"/>
      <c r="F18" s="13"/>
      <c r="G18" s="14"/>
      <c r="H18" s="12"/>
      <c r="J18" s="47" t="s">
        <v>38</v>
      </c>
      <c r="K18" s="14"/>
      <c r="L18" s="14"/>
      <c r="M18" s="14"/>
      <c r="N18" s="13"/>
      <c r="O18" s="13"/>
      <c r="P18" s="12"/>
    </row>
    <row r="19" spans="2:16" ht="16.5" thickBot="1" x14ac:dyDescent="0.3">
      <c r="B19" s="21"/>
      <c r="F19" s="17"/>
      <c r="H19" s="16"/>
    </row>
    <row r="20" spans="2:16" ht="16.5" thickBot="1" x14ac:dyDescent="0.3">
      <c r="B20" s="43" t="s">
        <v>37</v>
      </c>
      <c r="C20" s="46" t="s">
        <v>22</v>
      </c>
      <c r="D20" s="46" t="s">
        <v>21</v>
      </c>
      <c r="E20" s="46" t="s">
        <v>20</v>
      </c>
      <c r="F20" s="45" t="s">
        <v>19</v>
      </c>
      <c r="G20" s="45" t="s">
        <v>25</v>
      </c>
      <c r="H20" s="44" t="s">
        <v>24</v>
      </c>
      <c r="J20" s="43" t="s">
        <v>37</v>
      </c>
      <c r="K20" s="46" t="s">
        <v>22</v>
      </c>
      <c r="L20" s="46" t="s">
        <v>21</v>
      </c>
      <c r="M20" s="46" t="s">
        <v>20</v>
      </c>
      <c r="N20" s="45" t="s">
        <v>19</v>
      </c>
      <c r="O20" s="45" t="s">
        <v>25</v>
      </c>
      <c r="P20" s="44" t="s">
        <v>24</v>
      </c>
    </row>
    <row r="21" spans="2:16" x14ac:dyDescent="0.25">
      <c r="B21" s="21"/>
      <c r="C21" s="39">
        <v>73686</v>
      </c>
      <c r="D21" s="38" t="s">
        <v>36</v>
      </c>
      <c r="E21" s="38">
        <v>500</v>
      </c>
      <c r="F21" s="37">
        <v>27.12</v>
      </c>
      <c r="G21" s="51">
        <v>27.12</v>
      </c>
      <c r="H21" s="50">
        <f>E21*F21*12</f>
        <v>162720</v>
      </c>
      <c r="J21" s="21"/>
      <c r="K21" s="39">
        <v>80410</v>
      </c>
      <c r="L21" s="38" t="s">
        <v>35</v>
      </c>
      <c r="M21" s="38">
        <v>1000</v>
      </c>
      <c r="N21" s="37">
        <v>19.2</v>
      </c>
      <c r="O21" s="37">
        <v>17.54</v>
      </c>
      <c r="P21" s="50">
        <f>M21*O21*12</f>
        <v>210480</v>
      </c>
    </row>
    <row r="22" spans="2:16" x14ac:dyDescent="0.25">
      <c r="B22" s="21"/>
      <c r="C22" s="34">
        <v>73746</v>
      </c>
      <c r="D22" s="33" t="s">
        <v>34</v>
      </c>
      <c r="E22" s="33">
        <v>500</v>
      </c>
      <c r="F22" s="32">
        <v>43.33</v>
      </c>
      <c r="G22" s="49">
        <v>43.3</v>
      </c>
      <c r="H22" s="35">
        <f>E22*F22*12</f>
        <v>259980</v>
      </c>
      <c r="J22" s="21"/>
      <c r="K22" s="34">
        <v>80400</v>
      </c>
      <c r="L22" s="33" t="s">
        <v>33</v>
      </c>
      <c r="M22" s="33">
        <v>500</v>
      </c>
      <c r="N22" s="32">
        <v>22.57</v>
      </c>
      <c r="O22" s="32">
        <v>20.62</v>
      </c>
      <c r="P22" s="49">
        <f>M22*O22*12</f>
        <v>123720</v>
      </c>
    </row>
    <row r="23" spans="2:16" ht="16.5" thickBot="1" x14ac:dyDescent="0.3">
      <c r="B23" s="21"/>
      <c r="C23" s="34">
        <v>73682</v>
      </c>
      <c r="D23" s="33" t="s">
        <v>32</v>
      </c>
      <c r="E23" s="33">
        <v>500</v>
      </c>
      <c r="F23" s="32">
        <v>10.85</v>
      </c>
      <c r="G23" s="49">
        <v>10.85</v>
      </c>
      <c r="H23" s="35">
        <f>E23*F23*12</f>
        <v>65100</v>
      </c>
      <c r="J23" s="21"/>
      <c r="N23" s="17"/>
      <c r="O23" s="17"/>
      <c r="P23" s="16"/>
    </row>
    <row r="24" spans="2:16" ht="16.5" thickBot="1" x14ac:dyDescent="0.3">
      <c r="B24" s="21"/>
      <c r="C24" s="34">
        <v>73478</v>
      </c>
      <c r="D24" s="33" t="s">
        <v>31</v>
      </c>
      <c r="E24" s="33">
        <v>500</v>
      </c>
      <c r="F24" s="32">
        <v>10.85</v>
      </c>
      <c r="G24" s="49">
        <v>10.85</v>
      </c>
      <c r="H24" s="35">
        <f>E24*F24*12</f>
        <v>65100</v>
      </c>
      <c r="J24" s="21"/>
      <c r="N24" s="17"/>
      <c r="O24" s="29" t="s">
        <v>30</v>
      </c>
      <c r="P24" s="22">
        <f>SUM(P21:P22)</f>
        <v>334200</v>
      </c>
    </row>
    <row r="25" spans="2:16" ht="16.5" thickBot="1" x14ac:dyDescent="0.3">
      <c r="B25" s="21"/>
      <c r="F25" s="17"/>
      <c r="H25" s="16"/>
      <c r="J25" s="21"/>
      <c r="N25" s="17"/>
      <c r="O25" s="17"/>
      <c r="P25" s="48"/>
    </row>
    <row r="26" spans="2:16" ht="16.5" thickBot="1" x14ac:dyDescent="0.3">
      <c r="B26" s="20"/>
      <c r="F26" s="17"/>
      <c r="G26" s="23" t="s">
        <v>2</v>
      </c>
      <c r="H26" s="22">
        <f>SUM(H21:H24)</f>
        <v>552900</v>
      </c>
      <c r="J26" s="20" t="s">
        <v>9</v>
      </c>
      <c r="N26" s="17"/>
      <c r="O26" s="17"/>
      <c r="P26" s="16"/>
    </row>
    <row r="27" spans="2:16" x14ac:dyDescent="0.25">
      <c r="B27" s="20" t="s">
        <v>9</v>
      </c>
      <c r="F27" s="17"/>
      <c r="G27" s="11"/>
      <c r="H27" s="24"/>
      <c r="J27" s="19" t="s">
        <v>29</v>
      </c>
      <c r="N27" s="17"/>
      <c r="O27" s="17"/>
      <c r="P27" s="16"/>
    </row>
    <row r="28" spans="2:16" x14ac:dyDescent="0.25">
      <c r="B28" s="19" t="s">
        <v>28</v>
      </c>
      <c r="F28" s="17"/>
      <c r="H28" s="16"/>
      <c r="J28" s="21"/>
      <c r="N28" s="17"/>
      <c r="O28" s="17"/>
      <c r="P28" s="16"/>
    </row>
    <row r="29" spans="2:16" x14ac:dyDescent="0.25">
      <c r="B29" s="19" t="s">
        <v>27</v>
      </c>
      <c r="F29" s="17"/>
      <c r="H29" s="16"/>
      <c r="J29" s="21"/>
      <c r="N29" s="17"/>
      <c r="O29" s="17"/>
      <c r="P29" s="16"/>
    </row>
    <row r="30" spans="2:16" ht="16.5" thickBot="1" x14ac:dyDescent="0.3">
      <c r="B30" s="47" t="s">
        <v>26</v>
      </c>
      <c r="C30" s="14"/>
      <c r="D30" s="14"/>
      <c r="E30" s="14"/>
      <c r="F30" s="13"/>
      <c r="G30" s="14"/>
      <c r="H30" s="12"/>
      <c r="J30" s="15"/>
      <c r="K30" s="14"/>
      <c r="L30" s="14"/>
      <c r="M30" s="14"/>
      <c r="N30" s="13"/>
      <c r="O30" s="13"/>
      <c r="P30" s="12"/>
    </row>
    <row r="31" spans="2:16" ht="16.5" thickBot="1" x14ac:dyDescent="0.3">
      <c r="B31" s="21"/>
      <c r="F31" s="17"/>
      <c r="H31" s="16"/>
    </row>
    <row r="32" spans="2:16" ht="16.5" thickBot="1" x14ac:dyDescent="0.3">
      <c r="B32" s="43" t="s">
        <v>23</v>
      </c>
      <c r="C32" s="46" t="s">
        <v>22</v>
      </c>
      <c r="D32" s="46" t="s">
        <v>21</v>
      </c>
      <c r="E32" s="46" t="s">
        <v>20</v>
      </c>
      <c r="F32" s="45" t="s">
        <v>19</v>
      </c>
      <c r="G32" s="45" t="s">
        <v>25</v>
      </c>
      <c r="H32" s="44" t="s">
        <v>24</v>
      </c>
      <c r="J32" s="43" t="s">
        <v>23</v>
      </c>
      <c r="K32" s="42" t="s">
        <v>22</v>
      </c>
      <c r="L32" s="42" t="s">
        <v>21</v>
      </c>
      <c r="M32" s="42" t="s">
        <v>20</v>
      </c>
      <c r="N32" s="41" t="s">
        <v>19</v>
      </c>
      <c r="O32" s="41" t="s">
        <v>18</v>
      </c>
      <c r="P32" s="40" t="s">
        <v>17</v>
      </c>
    </row>
    <row r="33" spans="2:16" x14ac:dyDescent="0.25">
      <c r="B33" s="21"/>
      <c r="C33" s="39">
        <v>79999</v>
      </c>
      <c r="D33" s="38" t="s">
        <v>16</v>
      </c>
      <c r="E33" s="38">
        <v>1</v>
      </c>
      <c r="F33" s="37">
        <v>3000</v>
      </c>
      <c r="G33" s="37">
        <v>3000</v>
      </c>
      <c r="H33" s="36" t="s">
        <v>12</v>
      </c>
      <c r="J33" s="21"/>
      <c r="K33" s="34">
        <v>100696</v>
      </c>
      <c r="L33" s="33" t="s">
        <v>15</v>
      </c>
      <c r="M33" s="33">
        <v>1</v>
      </c>
      <c r="N33" s="32">
        <v>30000</v>
      </c>
      <c r="O33" s="32">
        <v>30000</v>
      </c>
      <c r="P33" s="35">
        <f>M33*N33</f>
        <v>30000</v>
      </c>
    </row>
    <row r="34" spans="2:16" ht="16.5" thickBot="1" x14ac:dyDescent="0.3">
      <c r="B34" s="21"/>
      <c r="C34" s="34">
        <v>85144</v>
      </c>
      <c r="D34" s="33" t="s">
        <v>14</v>
      </c>
      <c r="E34" s="33">
        <v>1</v>
      </c>
      <c r="F34" s="32">
        <v>13000</v>
      </c>
      <c r="G34" s="32">
        <v>13000</v>
      </c>
      <c r="H34" s="30" t="s">
        <v>12</v>
      </c>
      <c r="J34" s="21"/>
      <c r="N34" s="17"/>
      <c r="O34" s="17"/>
      <c r="P34" s="16"/>
    </row>
    <row r="35" spans="2:16" ht="16.5" thickBot="1" x14ac:dyDescent="0.3">
      <c r="B35" s="21"/>
      <c r="C35" s="34">
        <v>85014</v>
      </c>
      <c r="D35" s="33" t="s">
        <v>13</v>
      </c>
      <c r="E35" s="33">
        <v>1</v>
      </c>
      <c r="F35" s="32">
        <v>3500</v>
      </c>
      <c r="G35" s="31">
        <v>3500</v>
      </c>
      <c r="H35" s="30" t="s">
        <v>12</v>
      </c>
      <c r="J35" s="21"/>
      <c r="N35" s="17"/>
      <c r="O35" s="29" t="s">
        <v>11</v>
      </c>
      <c r="P35" s="22">
        <f>P33</f>
        <v>30000</v>
      </c>
    </row>
    <row r="36" spans="2:16" ht="16.5" thickBot="1" x14ac:dyDescent="0.3">
      <c r="B36" s="21"/>
      <c r="C36" s="28"/>
      <c r="F36" s="17"/>
      <c r="G36" s="27"/>
      <c r="H36" s="26"/>
      <c r="J36" s="21"/>
      <c r="N36" s="17"/>
      <c r="O36" s="25"/>
      <c r="P36" s="24"/>
    </row>
    <row r="37" spans="2:16" ht="16.5" thickBot="1" x14ac:dyDescent="0.3">
      <c r="B37" s="21"/>
      <c r="F37" s="17"/>
      <c r="G37" s="23" t="s">
        <v>10</v>
      </c>
      <c r="H37" s="22">
        <f>SUM(G33:G35)</f>
        <v>19500</v>
      </c>
      <c r="J37" s="21"/>
      <c r="N37" s="17"/>
      <c r="O37" s="17"/>
      <c r="P37" s="16"/>
    </row>
    <row r="38" spans="2:16" x14ac:dyDescent="0.25">
      <c r="B38" s="20" t="s">
        <v>9</v>
      </c>
      <c r="F38" s="17"/>
      <c r="H38" s="16"/>
      <c r="J38" s="20" t="s">
        <v>8</v>
      </c>
      <c r="N38" s="17"/>
      <c r="O38" s="17"/>
      <c r="P38" s="16"/>
    </row>
    <row r="39" spans="2:16" x14ac:dyDescent="0.25">
      <c r="B39" s="19" t="s">
        <v>7</v>
      </c>
      <c r="F39" s="17"/>
      <c r="H39" s="16"/>
      <c r="J39" s="18" t="s">
        <v>6</v>
      </c>
      <c r="N39" s="17"/>
      <c r="O39" s="17"/>
      <c r="P39" s="16"/>
    </row>
    <row r="40" spans="2:16" ht="16.5" thickBot="1" x14ac:dyDescent="0.3">
      <c r="B40" s="15"/>
      <c r="C40" s="14"/>
      <c r="D40" s="14"/>
      <c r="E40" s="14"/>
      <c r="F40" s="13"/>
      <c r="G40" s="14"/>
      <c r="H40" s="12"/>
      <c r="J40" s="15"/>
      <c r="K40" s="14"/>
      <c r="L40" s="14"/>
      <c r="M40" s="14"/>
      <c r="N40" s="13"/>
      <c r="O40" s="13"/>
      <c r="P40" s="12"/>
    </row>
    <row r="41" spans="2:16" ht="16.5" thickBot="1" x14ac:dyDescent="0.3">
      <c r="B41" s="11"/>
    </row>
    <row r="42" spans="2:16" x14ac:dyDescent="0.25">
      <c r="F42" s="10" t="s">
        <v>5</v>
      </c>
      <c r="G42" s="9" t="s">
        <v>3</v>
      </c>
      <c r="H42" s="8">
        <f>H7</f>
        <v>494265.14999999991</v>
      </c>
      <c r="N42" s="10" t="s">
        <v>4</v>
      </c>
      <c r="O42" s="9" t="s">
        <v>3</v>
      </c>
      <c r="P42" s="8">
        <f>P11</f>
        <v>2046375</v>
      </c>
    </row>
    <row r="43" spans="2:16" x14ac:dyDescent="0.25">
      <c r="G43" s="7" t="s">
        <v>2</v>
      </c>
      <c r="H43" s="6">
        <f>H26</f>
        <v>552900</v>
      </c>
      <c r="O43" s="7" t="s">
        <v>2</v>
      </c>
      <c r="P43" s="6">
        <f>P24</f>
        <v>334200</v>
      </c>
    </row>
    <row r="44" spans="2:16" x14ac:dyDescent="0.25">
      <c r="G44" s="7" t="s">
        <v>1</v>
      </c>
      <c r="H44" s="6">
        <f>H37</f>
        <v>19500</v>
      </c>
      <c r="O44" s="7" t="s">
        <v>1</v>
      </c>
      <c r="P44" s="6">
        <f>P35</f>
        <v>30000</v>
      </c>
    </row>
    <row r="45" spans="2:16" ht="16.5" thickBot="1" x14ac:dyDescent="0.3">
      <c r="G45" s="4" t="s">
        <v>0</v>
      </c>
      <c r="H45" s="5">
        <f>SUM(H42:H44)</f>
        <v>1066665.1499999999</v>
      </c>
      <c r="O45" s="4" t="s">
        <v>0</v>
      </c>
      <c r="P45" s="3">
        <f>SUM(P42:P44)</f>
        <v>2410575</v>
      </c>
    </row>
  </sheetData>
  <pageMargins left="0.7" right="0.7" top="0.75" bottom="0.75" header="0.3" footer="0.3"/>
  <pageSetup scale="4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Clifton</dc:creator>
  <cp:lastModifiedBy>Sanders, Clifton</cp:lastModifiedBy>
  <dcterms:created xsi:type="dcterms:W3CDTF">2024-09-05T15:51:31Z</dcterms:created>
  <dcterms:modified xsi:type="dcterms:W3CDTF">2024-09-05T15:58:09Z</dcterms:modified>
</cp:coreProperties>
</file>