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autoCompressPictures="0"/>
  <mc:AlternateContent xmlns:mc="http://schemas.openxmlformats.org/markup-compatibility/2006">
    <mc:Choice Requires="x15">
      <x15ac:absPath xmlns:x15ac="http://schemas.microsoft.com/office/spreadsheetml/2010/11/ac" url="S:\SFAMMO\SPO\Buyers' Work Folders\Portia\Contract Dev Page IT Info\"/>
    </mc:Choice>
  </mc:AlternateContent>
  <xr:revisionPtr revIDLastSave="0" documentId="8_{EE8B8CEC-338B-4D6E-8D13-3A4399CB65C2}" xr6:coauthVersionLast="47" xr6:coauthVersionMax="47" xr10:uidLastSave="{00000000-0000-0000-0000-000000000000}"/>
  <bookViews>
    <workbookView xWindow="-120" yWindow="-120" windowWidth="29040" windowHeight="15840" tabRatio="500" firstSheet="1" activeTab="1" xr2:uid="{00000000-000D-0000-FFFF-FFFF00000000}"/>
  </bookViews>
  <sheets>
    <sheet name="Pricing Schedule A1" sheetId="12" r:id="rId1"/>
    <sheet name="Category 3" sheetId="16" r:id="rId2"/>
    <sheet name="Accessories" sheetId="17" r:id="rId3"/>
  </sheets>
  <definedNames>
    <definedName name="_xlnm.Print_Area" localSheetId="0">'Pricing Schedule A1'!$A$1:$Y$36</definedName>
    <definedName name="_xlnm.Print_Titles" localSheetId="0">'Pricing Schedule A1'!$C:$E,'Pricing Schedule A1'!$9:$11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0" i="12" l="1"/>
  <c r="P20" i="12"/>
  <c r="T20" i="12" s="1"/>
  <c r="L20" i="12"/>
  <c r="M20" i="12" s="1"/>
  <c r="K20" i="12"/>
  <c r="P19" i="12"/>
  <c r="T19" i="12" s="1"/>
  <c r="L19" i="12"/>
  <c r="M19" i="12" s="1"/>
  <c r="K19" i="12"/>
  <c r="V19" i="12" l="1"/>
  <c r="W19" i="12"/>
  <c r="X19" i="12" s="1"/>
  <c r="W20" i="12"/>
  <c r="X20" i="12" s="1"/>
  <c r="V20" i="12"/>
  <c r="R12" i="12"/>
  <c r="P12" i="12"/>
  <c r="L12" i="12"/>
  <c r="M12" i="12" s="1"/>
  <c r="K12" i="12"/>
  <c r="T12" i="12" l="1"/>
  <c r="V12" i="12" s="1"/>
  <c r="L26" i="12"/>
  <c r="M26" i="12" s="1"/>
  <c r="K26" i="12"/>
  <c r="L25" i="12"/>
  <c r="M25" i="12" s="1"/>
  <c r="K25" i="12"/>
  <c r="L24" i="12"/>
  <c r="M24" i="12" s="1"/>
  <c r="K24" i="12"/>
  <c r="L23" i="12"/>
  <c r="M23" i="12" s="1"/>
  <c r="K23" i="12"/>
  <c r="L22" i="12"/>
  <c r="M22" i="12" s="1"/>
  <c r="K22" i="12"/>
  <c r="L21" i="12"/>
  <c r="M21" i="12" s="1"/>
  <c r="K21" i="12"/>
  <c r="L18" i="12"/>
  <c r="M18" i="12" s="1"/>
  <c r="K18" i="12"/>
  <c r="L17" i="12"/>
  <c r="M17" i="12" s="1"/>
  <c r="K17" i="12"/>
  <c r="L16" i="12"/>
  <c r="M16" i="12" s="1"/>
  <c r="K16" i="12"/>
  <c r="L15" i="12"/>
  <c r="M15" i="12" s="1"/>
  <c r="K15" i="12"/>
  <c r="L14" i="12"/>
  <c r="M14" i="12" s="1"/>
  <c r="K14" i="12"/>
  <c r="L13" i="12"/>
  <c r="M13" i="12" s="1"/>
  <c r="K13" i="12"/>
  <c r="W12" i="12" l="1"/>
  <c r="X12" i="12" s="1"/>
  <c r="M27" i="12"/>
  <c r="R26" i="12" l="1"/>
  <c r="R24" i="12"/>
  <c r="R22" i="12"/>
  <c r="R18" i="12"/>
  <c r="R16" i="12"/>
  <c r="R14" i="12"/>
  <c r="P26" i="12"/>
  <c r="P25" i="12"/>
  <c r="T25" i="12" s="1"/>
  <c r="P24" i="12"/>
  <c r="P23" i="12"/>
  <c r="T23" i="12" s="1"/>
  <c r="P22" i="12"/>
  <c r="P21" i="12"/>
  <c r="T21" i="12" s="1"/>
  <c r="P18" i="12"/>
  <c r="P17" i="12"/>
  <c r="T17" i="12" s="1"/>
  <c r="P16" i="12"/>
  <c r="P15" i="12"/>
  <c r="T15" i="12" s="1"/>
  <c r="P13" i="12"/>
  <c r="P14" i="12"/>
  <c r="T22" i="12" l="1"/>
  <c r="V22" i="12" s="1"/>
  <c r="T16" i="12"/>
  <c r="V16" i="12" s="1"/>
  <c r="T26" i="12"/>
  <c r="W26" i="12" s="1"/>
  <c r="X26" i="12" s="1"/>
  <c r="T18" i="12"/>
  <c r="W18" i="12" s="1"/>
  <c r="X18" i="12" s="1"/>
  <c r="T14" i="12"/>
  <c r="V14" i="12" s="1"/>
  <c r="W17" i="12"/>
  <c r="X17" i="12" s="1"/>
  <c r="V17" i="12"/>
  <c r="W25" i="12"/>
  <c r="X25" i="12" s="1"/>
  <c r="V25" i="12"/>
  <c r="W21" i="12"/>
  <c r="X21" i="12" s="1"/>
  <c r="V21" i="12"/>
  <c r="V15" i="12"/>
  <c r="W15" i="12"/>
  <c r="X15" i="12" s="1"/>
  <c r="W23" i="12"/>
  <c r="X23" i="12" s="1"/>
  <c r="V23" i="12"/>
  <c r="T13" i="12"/>
  <c r="T24" i="12"/>
  <c r="W22" i="12" l="1"/>
  <c r="X22" i="12" s="1"/>
  <c r="W16" i="12"/>
  <c r="X16" i="12" s="1"/>
  <c r="V26" i="12"/>
  <c r="V18" i="12"/>
  <c r="W14" i="12"/>
  <c r="X14" i="12" s="1"/>
  <c r="W24" i="12"/>
  <c r="X24" i="12" s="1"/>
  <c r="V24" i="12"/>
  <c r="W13" i="12"/>
  <c r="X13" i="12" s="1"/>
  <c r="V13" i="12"/>
  <c r="X27" i="12" l="1"/>
</calcChain>
</file>

<file path=xl/sharedStrings.xml><?xml version="1.0" encoding="utf-8"?>
<sst xmlns="http://schemas.openxmlformats.org/spreadsheetml/2006/main" count="145" uniqueCount="119">
  <si>
    <t>2C</t>
  </si>
  <si>
    <t>3C</t>
  </si>
  <si>
    <t>Copier/MFD Segment</t>
  </si>
  <si>
    <t>5C</t>
  </si>
  <si>
    <t>1C</t>
  </si>
  <si>
    <t>6C</t>
  </si>
  <si>
    <t>Total Estimated Count of Copier/MFDs to be Installed During Five-Year Contract Term</t>
  </si>
  <si>
    <t>Copier/MFD Brand Name</t>
  </si>
  <si>
    <t xml:space="preserve">2. The above proposed costs apply to each unit added during the Contract period. </t>
  </si>
  <si>
    <t>Equipment Type</t>
  </si>
  <si>
    <t>Wide-Format Printer (Monochrome)</t>
  </si>
  <si>
    <t>Wide-Format Printer (Color)</t>
  </si>
  <si>
    <t>Device Brand Name</t>
  </si>
  <si>
    <t>Device Model Number</t>
  </si>
  <si>
    <t>Notes:</t>
  </si>
  <si>
    <t>Guaranteed Copier/MFD Monochrome Monthly Volume Included in Five-Year Monthly All-Inclusive Rental Program</t>
  </si>
  <si>
    <t>Guaranteed Copier/MFD Color Monthly Volume Included in Five-Year Monthly All-Inclusive Rental Program</t>
  </si>
  <si>
    <t>Purchase Pricing</t>
  </si>
  <si>
    <t>Base Copier/MFD Model Number</t>
  </si>
  <si>
    <t>PRICING SCHEDULE A1</t>
  </si>
  <si>
    <t>Monthly Rental Equipment Costs</t>
  </si>
  <si>
    <t>Total Per-Unit Monthly All-Inclusive Rental Program Cost</t>
  </si>
  <si>
    <t>Per-Impression Service &amp; Supply Charges</t>
  </si>
  <si>
    <t>All-Inclusive Rental Program Guaranteed Volumes and Service/Supply Costs</t>
  </si>
  <si>
    <t>Copier/MFD Models</t>
  </si>
  <si>
    <t>Net Blended Per-Page Cost For All-Inclusive Rental Program (Automatically Calculated For Vendor Pricing Comparison Purposes Only)</t>
  </si>
  <si>
    <t>Net 60-Month Per-Unit Total Cost of Usage (TCU) For All-Inclusive Rental Program (Automatically Calculated For Vendor Pricing Comparison Purposes Only)</t>
  </si>
  <si>
    <t>Net Fleet-Wide 60-Month Total Cost of Usage (TCU) For All Copier/MFDs In Each Segment To Be Placed Under the All-Inclusive Rental Program (Automatically Calculated For Vendor Pricing Comparison Purposes Only)</t>
  </si>
  <si>
    <t>Net Blended Per-Page Cost Under Purchase Program Including Equipment, Service &amp; Supplies (Automatically Calculated For Vendor Pricing Comparison Purposes Only)</t>
  </si>
  <si>
    <t>Net 60-Month Per-Unit Total Cost of Usage (TCU) For Purchase Program Including Equipment, Service &amp; Supplies (Automatically Calculated For Vendor Pricing Comparison Purposes Only)</t>
  </si>
  <si>
    <t>Net Fleet-Wide 60-Month Total Cost of Usage (TCU) For All Copier/MFDs In Each Segment To Be Placed Under the Purchase Program Including Equipment, Service &amp; Supplies (Automatically Calculated For Vendor Pricing Comparison Purposes Only)</t>
  </si>
  <si>
    <t>Total Purchase TCU For Vendor (All Segments):</t>
  </si>
  <si>
    <t>Purchase Program</t>
  </si>
  <si>
    <t>STATE Purchase Program Price Comparisons</t>
  </si>
  <si>
    <t>STATE Rental Program Price Comparisons</t>
  </si>
  <si>
    <t>VENDOR NAME:</t>
  </si>
  <si>
    <t>Total Rental TCU For Vendor (All Segments):</t>
  </si>
  <si>
    <t>System Purchase Cost Per Unit As Specified in Section III.2 of the RFP (Equal To Lease Cost Basis Amount for the State's separate leasing program)</t>
  </si>
  <si>
    <t>Copier/MFD Input/Output Accessories Added to Base Model Included To Meet or Exceed the RFP's Section III.2 Specifications</t>
  </si>
  <si>
    <t>Monthly Per-Unit Equipment Rental Cost; Equipment To Be Specified As Per Section III.2 of RFP</t>
  </si>
  <si>
    <t>System Purchase Cost Per Unit As Specified in Section III.2 of RFP (Equal To Lease Cost Basis Amount for the State's separate leasing program)</t>
  </si>
  <si>
    <t>Accessories Included To Meet or Exceed the RFP's Section III.2 Specifications</t>
  </si>
  <si>
    <t>Monthly Monochrome Service/Supply Charge Including Guaranteed Volume (Automatically Calculated)</t>
  </si>
  <si>
    <t>Monthly Color Service/Supply Charge Including Guaranteed Volume (Automatically Calculated)</t>
  </si>
  <si>
    <t>Total Monthly Per-Unit All-Inclusive Rental Cost (Including Volume Minimums As Indicated In Columns P and R and Equipment As Specified In Section III.2 of RFP; Automatically Calculated)</t>
  </si>
  <si>
    <t>Brand ABC</t>
  </si>
  <si>
    <t>DEF 1111</t>
  </si>
  <si>
    <t>GH Finisher; IJ Paper-Feeding Module; KL Document Feeder</t>
  </si>
  <si>
    <t>&lt;COLOR DEVICE EXAMPLE ONLY TO SHOW FORMULA CALCULATIONS&gt;</t>
  </si>
  <si>
    <t>ARE YOU BIDDING CATEGORY 1? (YES/NO)</t>
  </si>
  <si>
    <t>4A</t>
  </si>
  <si>
    <t>4AC</t>
  </si>
  <si>
    <t>4B</t>
  </si>
  <si>
    <t>4BC</t>
  </si>
  <si>
    <t>7. All Administrative and Service Fees required under the RFP are to be factored in to all pricing listed on this Pricing Schedule.</t>
  </si>
  <si>
    <t>8.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</si>
  <si>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5. In Column A, the letter "C" designates a color-enabled device.</t>
  </si>
  <si>
    <t>5. Per Section III.10 of the RFP, Copier/MFDs must be installed as "new" or "newly manufactured."</t>
  </si>
  <si>
    <t>Rental Program</t>
  </si>
  <si>
    <t>6. The hardware purchase and rental costs proposed on this Pricing Schedule shall include all equipment and accessories required to meet or exceed the product specifications contained in Section III.2 of the RFP.</t>
  </si>
  <si>
    <t>3. No costs, other than paper, shall be applicable to units purchased or rented during the Contract term except those listed on this Pricing Schedule. Included volumes for five-year all-inclusive rental program shall be reconciled monthly with other units in the same Segment placed within the same participating State Agency or Using Governmental Unit.</t>
  </si>
  <si>
    <t>1. This schedule shall be used when adding Copier/MFDs at the inception of and during the Contract term. Copier/MFDs may be purchased or rented as defined in the RFP. Leasing of units is available through the State's separate equipment leasing program.</t>
  </si>
  <si>
    <t>PRIMARY CATEGORY 1 COPIER/MFD MODELS, INCLUDED ACCESSORIES, SYSTEM PURCHASE &amp; RENTAL PROGRAMS</t>
  </si>
  <si>
    <t>Copier/MFD Model Bid With Included Accessories</t>
  </si>
  <si>
    <t>Base Monochrome Service/Supply Per-Impression Charge (Applicable From Copy/Print One Each Month on Purchased/Leased Devices and to Guaranteed/Overage Volumes on All-Inclusive Rental Program)</t>
  </si>
  <si>
    <t>Base Color Service/Supply Per-Impression Charge (Applicable From Copy/Print One Each Month on Purchased/Leased Devices and to Guaranteed/Overage Volumes on All-Inclusive Rental Program)</t>
  </si>
  <si>
    <t>Epson America, Inc.</t>
  </si>
  <si>
    <t>No</t>
  </si>
  <si>
    <t>Epson</t>
  </si>
  <si>
    <t>SC-T5470M</t>
  </si>
  <si>
    <t>No accessories needed to meet/exceed specifications. This is a color printer capable of printing monochrome.</t>
  </si>
  <si>
    <t>SC-P20000</t>
  </si>
  <si>
    <t>SC-P9570</t>
  </si>
  <si>
    <t>SC-P7570</t>
  </si>
  <si>
    <t xml:space="preserve"> 24" LFP with No Optional scanner accessory and does not meet standard section 2 specification. Optional Accessories are:  Internal Print Server 320 GB: C12C934551 and PS Module C12C934571</t>
  </si>
  <si>
    <t>SC-P8570D</t>
  </si>
  <si>
    <t>44" Dual Roll LFP with: No Optional scanner accessory and does not meet standard section 2 specification.</t>
  </si>
  <si>
    <t>SC-T7270DR
* EOL this year Dec 2022</t>
  </si>
  <si>
    <t>SC-T5270SR 
*EOL this year Dec 2022; will be replaced with model SC-T5770D</t>
  </si>
  <si>
    <t>SC-T5270DR 
*EOL this year Dec 2022; will be replaced with model SC-T5770D</t>
  </si>
  <si>
    <t>SC-T7270SR 
*EOL this year Dec 2022</t>
  </si>
  <si>
    <t>SC-T7770D 
*serves as replacement for above 2 SKUs after EOL</t>
  </si>
  <si>
    <t>Optional scanner accessory needed to meet standard section 2 specifications. SKU is "SCT36SCAN" at price of $5,175.00. Meets Monochrome Specifications</t>
  </si>
  <si>
    <t>Optional scanner accessory needed to meet standard section 2 specifications. SKU is "SCT44SCAN" at price of $5,175.00. Meets Monochrome Specifications</t>
  </si>
  <si>
    <t>Note: Scanner is not available for this product. Epson Print Admin is $52.50 per year, per device./44" Dual Roll LFP with: No Optional scanner accessory and does not meet standard section 2 specification. Meets Monochrome Specifications</t>
  </si>
  <si>
    <t>EPASRV1M1D1</t>
  </si>
  <si>
    <t xml:space="preserve"> Epson Print Admin is $52.50 per year</t>
  </si>
  <si>
    <t>EPPT5200S1DR</t>
  </si>
  <si>
    <t>EPPT5200S1</t>
  </si>
  <si>
    <t>EPPT7200S1DR</t>
  </si>
  <si>
    <t>EPPT7200S1</t>
  </si>
  <si>
    <t xml:space="preserve">EPPT7700S1 </t>
  </si>
  <si>
    <t>EPPT5400MS1</t>
  </si>
  <si>
    <t>EPPP20000S1</t>
  </si>
  <si>
    <t>EPPP9500S1</t>
  </si>
  <si>
    <t>EPPP7500S1</t>
  </si>
  <si>
    <t>EPPP8500S1</t>
  </si>
  <si>
    <t>SKU</t>
  </si>
  <si>
    <t>Description</t>
  </si>
  <si>
    <t>Price</t>
  </si>
  <si>
    <t xml:space="preserve">Extends one year standard service benefits in one year increments (up to 5 years total). 
</t>
  </si>
  <si>
    <t xml:space="preserve">Extends one year standard service benefits in one year increments (up to 5 years total).
 </t>
  </si>
  <si>
    <t xml:space="preserve">1 Year warranty out of box with extended warranty 
 "Preferred Plus" up to 4 additional years 
for 5 years of coverage. On-Site service covering parts and labor. </t>
  </si>
  <si>
    <t xml:space="preserve">1 Year warranty out of box with extended warranty
 "Preferred Plus" up to 4 additional years 
for 5 years of coverage. On-Site service covering parts and labor. </t>
  </si>
  <si>
    <t>44' LFP with No Optional scanner accessory and does not meet standard section 2 specification. Optional Accessories are: Take Up Reel: C12C815321 and Internal Print Server 320 GB: C12C934551</t>
  </si>
  <si>
    <t>SCT36SCAN</t>
  </si>
  <si>
    <t>SCT44SCAN</t>
  </si>
  <si>
    <t>64" LFP with No Optional scanner accessory and does not meet standard section 2 specification. Optional Accessories are: Take Up Reel System: C12C932201 and PS Module: C12C891131</t>
  </si>
  <si>
    <t>C12C932201</t>
  </si>
  <si>
    <t>Take Up Reel System</t>
  </si>
  <si>
    <t>C12C891131</t>
  </si>
  <si>
    <t>PS3 Module</t>
  </si>
  <si>
    <t>C12C815321</t>
  </si>
  <si>
    <t>C12C934551</t>
  </si>
  <si>
    <t>Internal Print Server 320 GB</t>
  </si>
  <si>
    <t>C12C934571</t>
  </si>
  <si>
    <t>PS Module</t>
  </si>
  <si>
    <t xml:space="preserve">SC MFP 36" Scanner </t>
  </si>
  <si>
    <t xml:space="preserve">SC MFP 44" Scanner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</si>
</sst>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s>
  <fonts count="24" x14ac:knownFonts="1">
    <font>
      <sz val="12"/>
      <color theme="1"/>
      <name val="Calibri"/>
      <family val="2"/>
      <scheme val="minor"/>
    </font>
    <font>
      <sz val="12"/>
      <color theme="1"/>
      <name val="Arial"/>
      <family val="2"/>
    </font>
    <font>
      <b/>
      <sz val="12"/>
      <color theme="1"/>
      <name val="Arial"/>
      <family val="2"/>
    </font>
    <font>
      <u/>
      <sz val="12"/>
      <color theme="10"/>
      <name val="Calibri"/>
      <family val="2"/>
      <scheme val="minor"/>
    </font>
    <font>
      <u/>
      <sz val="12"/>
      <color theme="11"/>
      <name val="Calibri"/>
      <family val="2"/>
      <scheme val="minor"/>
    </font>
    <font>
      <sz val="10"/>
      <name val="Verdana"/>
      <family val="2"/>
    </font>
    <font>
      <sz val="12"/>
      <color theme="1"/>
      <name val="Calibri"/>
      <family val="2"/>
      <scheme val="minor"/>
    </font>
    <font>
      <b/>
      <sz val="12"/>
      <color theme="1"/>
      <name val="Times New Roman"/>
      <family val="1"/>
    </font>
    <font>
      <b/>
      <sz val="12"/>
      <name val="Times New Roman"/>
      <family val="1"/>
    </font>
    <font>
      <b/>
      <sz val="12"/>
      <name val="Comic Sans MS"/>
      <family val="4"/>
    </font>
    <font>
      <sz val="12"/>
      <name val="Comic Sans MS"/>
      <family val="4"/>
    </font>
    <font>
      <b/>
      <sz val="12"/>
      <color rgb="FF006600"/>
      <name val="Times New Roman"/>
      <family val="1"/>
    </font>
    <font>
      <b/>
      <sz val="12"/>
      <color rgb="FF006600"/>
      <name val="Arial"/>
      <family val="2"/>
    </font>
    <font>
      <sz val="12"/>
      <name val="Arial"/>
      <family val="2"/>
    </font>
    <font>
      <sz val="18"/>
      <color theme="1"/>
      <name val="Arial"/>
      <family val="2"/>
    </font>
    <font>
      <sz val="18"/>
      <color theme="1"/>
      <name val="Calibri"/>
      <family val="2"/>
      <scheme val="minor"/>
    </font>
    <font>
      <b/>
      <sz val="18"/>
      <color theme="1"/>
      <name val="Times New Roman"/>
      <family val="1"/>
    </font>
    <font>
      <sz val="20"/>
      <color theme="1"/>
      <name val="Arial"/>
      <family val="2"/>
    </font>
    <font>
      <b/>
      <sz val="20"/>
      <color theme="1"/>
      <name val="Arial"/>
      <family val="2"/>
    </font>
    <font>
      <b/>
      <sz val="20"/>
      <color rgb="FF006600"/>
      <name val="Arial"/>
      <family val="2"/>
    </font>
    <font>
      <sz val="20"/>
      <color theme="1"/>
      <name val="Calibri"/>
      <family val="2"/>
      <scheme val="minor"/>
    </font>
    <font>
      <b/>
      <sz val="18"/>
      <color theme="1"/>
      <name val="Arial"/>
      <family val="2"/>
    </font>
    <font>
      <b/>
      <sz val="20"/>
      <color theme="1"/>
      <name val="Times New Roman"/>
      <family val="1"/>
    </font>
    <font>
      <b/>
      <sz val="12"/>
      <color theme="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2060"/>
        <bgColor indexed="64"/>
      </patternFill>
    </fill>
  </fills>
  <borders count="17">
    <border>
      <left/>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diagonal/>
    </border>
    <border>
      <left/>
      <right style="medium">
        <color auto="1"/>
      </right>
      <top style="thick">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s>
  <cellStyleXfs count="12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116">
    <xf numFmtId="0" fontId="0" fillId="0" borderId="0" xfId="0"/>
    <xf numFmtId="0" fontId="1" fillId="0" borderId="0" xfId="0" applyFont="1" applyBorder="1"/>
    <xf numFmtId="0" fontId="0" fillId="0" borderId="0" xfId="0" applyBorder="1"/>
    <xf numFmtId="0" fontId="7" fillId="0" borderId="0" xfId="0" applyFont="1" applyBorder="1" applyAlignment="1">
      <alignment horizontal="center" vertical="center" wrapText="1"/>
    </xf>
    <xf numFmtId="0" fontId="0" fillId="0" borderId="0" xfId="0" applyFont="1"/>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1" fillId="0" borderId="5" xfId="0" applyFont="1" applyBorder="1" applyAlignment="1">
      <alignment horizontal="center" vertical="center"/>
    </xf>
    <xf numFmtId="0" fontId="8" fillId="0" borderId="0" xfId="0" applyFont="1" applyFill="1" applyBorder="1" applyAlignment="1">
      <alignment horizontal="left" wrapText="1"/>
    </xf>
    <xf numFmtId="0" fontId="9" fillId="0" borderId="0" xfId="0" applyFont="1" applyBorder="1"/>
    <xf numFmtId="0" fontId="8" fillId="0" borderId="0" xfId="0" applyFont="1" applyBorder="1" applyAlignment="1">
      <alignment horizontal="left" wrapText="1"/>
    </xf>
    <xf numFmtId="0" fontId="10" fillId="0" borderId="0" xfId="0" applyFont="1" applyBorder="1"/>
    <xf numFmtId="0" fontId="1" fillId="0" borderId="5" xfId="0" applyFont="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3" fontId="1" fillId="0" borderId="4" xfId="0" applyNumberFormat="1" applyFont="1" applyBorder="1" applyAlignment="1">
      <alignment horizontal="center" vertical="center"/>
    </xf>
    <xf numFmtId="3" fontId="1" fillId="0" borderId="6" xfId="0" applyNumberFormat="1" applyFont="1" applyBorder="1" applyAlignment="1">
      <alignment horizontal="center" vertical="center"/>
    </xf>
    <xf numFmtId="0" fontId="8" fillId="0" borderId="0" xfId="0" applyFont="1" applyFill="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left" wrapText="1"/>
    </xf>
    <xf numFmtId="165" fontId="1" fillId="4" borderId="1" xfId="124" applyNumberFormat="1" applyFont="1" applyFill="1" applyBorder="1" applyAlignment="1">
      <alignment horizontal="center" vertical="center"/>
    </xf>
    <xf numFmtId="165" fontId="1" fillId="4" borderId="1" xfId="124" applyNumberFormat="1" applyFont="1" applyFill="1" applyBorder="1" applyAlignment="1">
      <alignment horizontal="right" vertical="center"/>
    </xf>
    <xf numFmtId="3" fontId="1" fillId="0" borderId="5"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4" borderId="1" xfId="0" applyNumberFormat="1" applyFont="1" applyFill="1" applyBorder="1" applyAlignment="1">
      <alignment horizontal="center" vertical="center"/>
    </xf>
    <xf numFmtId="3" fontId="1" fillId="4" borderId="4" xfId="0" applyNumberFormat="1" applyFont="1" applyFill="1" applyBorder="1" applyAlignment="1">
      <alignment horizontal="center" vertical="center"/>
    </xf>
    <xf numFmtId="3" fontId="1" fillId="4" borderId="6" xfId="0" applyNumberFormat="1" applyFont="1" applyFill="1" applyBorder="1" applyAlignment="1">
      <alignment horizontal="center" vertical="center"/>
    </xf>
    <xf numFmtId="165" fontId="1" fillId="4" borderId="9" xfId="124" applyNumberFormat="1" applyFont="1" applyFill="1" applyBorder="1" applyAlignment="1">
      <alignment horizontal="center" vertical="center"/>
    </xf>
    <xf numFmtId="0" fontId="7" fillId="4" borderId="2" xfId="0" applyFont="1" applyFill="1" applyBorder="1" applyAlignment="1">
      <alignment horizontal="center" vertical="center" wrapText="1"/>
    </xf>
    <xf numFmtId="44" fontId="1" fillId="5" borderId="1" xfId="124" applyNumberFormat="1" applyFont="1" applyFill="1" applyBorder="1" applyAlignment="1">
      <alignment horizontal="right" vertical="center"/>
    </xf>
    <xf numFmtId="0" fontId="11" fillId="5" borderId="2" xfId="0" applyFont="1" applyFill="1" applyBorder="1" applyAlignment="1">
      <alignment horizontal="center" vertical="center" wrapText="1"/>
    </xf>
    <xf numFmtId="165" fontId="12" fillId="5" borderId="1" xfId="124" applyNumberFormat="1" applyFont="1" applyFill="1" applyBorder="1" applyAlignment="1" applyProtection="1">
      <alignment horizontal="right" vertical="center"/>
    </xf>
    <xf numFmtId="44" fontId="12" fillId="5" borderId="1" xfId="124" applyNumberFormat="1" applyFont="1" applyFill="1" applyBorder="1" applyAlignment="1" applyProtection="1">
      <alignment horizontal="right" vertical="center"/>
    </xf>
    <xf numFmtId="0" fontId="0" fillId="0" borderId="0" xfId="0" applyFont="1" applyFill="1"/>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4" fontId="1" fillId="3" borderId="1" xfId="124" applyFont="1" applyFill="1" applyBorder="1" applyAlignment="1" applyProtection="1">
      <alignment horizontal="right" vertical="center"/>
      <protection locked="0"/>
    </xf>
    <xf numFmtId="44" fontId="1" fillId="3" borderId="5" xfId="124" applyFont="1" applyFill="1" applyBorder="1" applyAlignment="1" applyProtection="1">
      <alignment horizontal="right" vertical="center"/>
      <protection locked="0"/>
    </xf>
    <xf numFmtId="0" fontId="1" fillId="3" borderId="5"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right" vertical="center"/>
      <protection locked="0"/>
    </xf>
    <xf numFmtId="165" fontId="1" fillId="3" borderId="1" xfId="124" applyNumberFormat="1" applyFont="1" applyFill="1" applyBorder="1" applyAlignment="1" applyProtection="1">
      <alignment horizontal="center" vertical="center"/>
      <protection locked="0"/>
    </xf>
    <xf numFmtId="165" fontId="1" fillId="4" borderId="1" xfId="124" applyNumberFormat="1" applyFont="1" applyFill="1" applyBorder="1" applyAlignment="1" applyProtection="1">
      <alignment horizontal="center" vertical="center"/>
      <protection locked="0"/>
    </xf>
    <xf numFmtId="164" fontId="1" fillId="3" borderId="5" xfId="0" applyNumberFormat="1" applyFont="1" applyFill="1" applyBorder="1" applyAlignment="1" applyProtection="1">
      <alignment horizontal="right" vertical="center"/>
      <protection locked="0"/>
    </xf>
    <xf numFmtId="0" fontId="1" fillId="3" borderId="10"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center" vertical="center"/>
      <protection locked="0"/>
    </xf>
    <xf numFmtId="164" fontId="1" fillId="3" borderId="12"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wrapText="1"/>
    </xf>
    <xf numFmtId="44" fontId="13" fillId="5" borderId="1" xfId="124" applyNumberFormat="1" applyFont="1" applyFill="1" applyBorder="1" applyAlignment="1" applyProtection="1">
      <alignment horizontal="right" vertical="center"/>
    </xf>
    <xf numFmtId="0" fontId="7" fillId="0" borderId="5" xfId="0" applyFont="1" applyBorder="1" applyAlignment="1">
      <alignment horizontal="center" vertical="center"/>
    </xf>
    <xf numFmtId="0" fontId="14" fillId="0" borderId="0" xfId="0" applyFont="1" applyBorder="1"/>
    <xf numFmtId="0" fontId="15" fillId="0" borderId="0" xfId="0" applyFont="1" applyBorder="1"/>
    <xf numFmtId="165" fontId="14" fillId="4" borderId="13" xfId="124" applyNumberFormat="1" applyFont="1" applyFill="1" applyBorder="1" applyAlignment="1">
      <alignment horizontal="center" vertical="center"/>
    </xf>
    <xf numFmtId="165" fontId="14" fillId="4" borderId="1" xfId="124" applyNumberFormat="1" applyFont="1" applyFill="1" applyBorder="1" applyAlignment="1">
      <alignment horizontal="center" vertical="center"/>
    </xf>
    <xf numFmtId="0" fontId="17" fillId="0" borderId="0" xfId="0" applyFont="1" applyFill="1" applyBorder="1" applyAlignment="1">
      <alignment horizontal="center" vertical="center"/>
    </xf>
    <xf numFmtId="166" fontId="18" fillId="0" borderId="0" xfId="125" applyNumberFormat="1" applyFont="1" applyFill="1" applyBorder="1" applyAlignment="1">
      <alignment vertical="center"/>
    </xf>
    <xf numFmtId="0" fontId="17" fillId="0" borderId="0" xfId="0" applyFont="1" applyFill="1" applyBorder="1" applyAlignment="1">
      <alignment horizontal="center" vertical="center" wrapText="1"/>
    </xf>
    <xf numFmtId="165" fontId="17" fillId="0" borderId="0" xfId="124" applyNumberFormat="1" applyFont="1" applyFill="1" applyBorder="1" applyAlignment="1">
      <alignment horizontal="center" vertical="center"/>
    </xf>
    <xf numFmtId="164" fontId="17" fillId="0" borderId="0" xfId="0" applyNumberFormat="1" applyFont="1" applyFill="1" applyBorder="1" applyAlignment="1" applyProtection="1">
      <alignment horizontal="right" vertical="center"/>
    </xf>
    <xf numFmtId="44" fontId="19" fillId="5" borderId="5" xfId="124" applyNumberFormat="1" applyFont="1" applyFill="1" applyBorder="1" applyAlignment="1" applyProtection="1">
      <alignment horizontal="right" vertical="center"/>
    </xf>
    <xf numFmtId="3" fontId="17" fillId="0" borderId="0" xfId="0" applyNumberFormat="1" applyFont="1" applyFill="1" applyBorder="1" applyAlignment="1">
      <alignment horizontal="center" vertical="center"/>
    </xf>
    <xf numFmtId="44" fontId="17" fillId="0" borderId="0" xfId="124" applyNumberFormat="1" applyFont="1" applyFill="1" applyBorder="1" applyAlignment="1">
      <alignment horizontal="right" vertical="center"/>
    </xf>
    <xf numFmtId="44" fontId="17" fillId="0" borderId="0" xfId="124" applyFont="1" applyFill="1" applyBorder="1" applyAlignment="1" applyProtection="1">
      <alignment horizontal="right" vertical="center"/>
    </xf>
    <xf numFmtId="0" fontId="20" fillId="0" borderId="0" xfId="0" applyFont="1" applyFill="1"/>
    <xf numFmtId="0" fontId="21" fillId="0" borderId="0" xfId="0" applyFont="1" applyBorder="1" applyAlignment="1">
      <alignment horizontal="center" vertical="center"/>
    </xf>
    <xf numFmtId="0" fontId="22" fillId="0" borderId="0" xfId="0" applyFont="1" applyBorder="1" applyAlignment="1"/>
    <xf numFmtId="0" fontId="20" fillId="0" borderId="0" xfId="0" applyFont="1" applyBorder="1"/>
    <xf numFmtId="166" fontId="2" fillId="0" borderId="1" xfId="125" applyNumberFormat="1" applyFont="1" applyBorder="1" applyAlignment="1">
      <alignment horizontal="center" vertical="center"/>
    </xf>
    <xf numFmtId="166" fontId="2" fillId="0" borderId="5" xfId="125" applyNumberFormat="1" applyFont="1" applyBorder="1" applyAlignment="1">
      <alignment horizontal="center" vertical="center"/>
    </xf>
    <xf numFmtId="166" fontId="2" fillId="0" borderId="4" xfId="125" applyNumberFormat="1" applyFont="1" applyBorder="1" applyAlignment="1">
      <alignment horizontal="center" vertical="center"/>
    </xf>
    <xf numFmtId="166" fontId="2" fillId="0" borderId="8" xfId="125" applyNumberFormat="1" applyFont="1" applyBorder="1" applyAlignment="1">
      <alignment horizontal="center" vertical="center"/>
    </xf>
    <xf numFmtId="0" fontId="7" fillId="5"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166" fontId="2" fillId="7" borderId="1" xfId="125" applyNumberFormat="1" applyFont="1" applyFill="1" applyBorder="1" applyAlignment="1">
      <alignment horizontal="center" vertical="center"/>
    </xf>
    <xf numFmtId="0" fontId="1" fillId="7" borderId="5" xfId="0" applyFont="1" applyFill="1" applyBorder="1" applyAlignment="1" applyProtection="1">
      <alignment horizontal="center" vertical="center"/>
      <protection locked="0"/>
    </xf>
    <xf numFmtId="0" fontId="1" fillId="7" borderId="5" xfId="0" applyFont="1" applyFill="1" applyBorder="1" applyAlignment="1" applyProtection="1">
      <alignment horizontal="center" vertical="center" wrapText="1"/>
      <protection locked="0"/>
    </xf>
    <xf numFmtId="164" fontId="1" fillId="7" borderId="1" xfId="0" applyNumberFormat="1" applyFont="1" applyFill="1" applyBorder="1" applyAlignment="1" applyProtection="1">
      <alignment horizontal="right" vertical="center"/>
      <protection locked="0"/>
    </xf>
    <xf numFmtId="165" fontId="1" fillId="7" borderId="1" xfId="124" applyNumberFormat="1" applyFont="1" applyFill="1" applyBorder="1" applyAlignment="1" applyProtection="1">
      <alignment horizontal="center" vertical="center"/>
      <protection locked="0"/>
    </xf>
    <xf numFmtId="165" fontId="12" fillId="7" borderId="1" xfId="124" applyNumberFormat="1" applyFont="1" applyFill="1" applyBorder="1" applyAlignment="1" applyProtection="1">
      <alignment horizontal="right" vertical="center"/>
    </xf>
    <xf numFmtId="44" fontId="12" fillId="7" borderId="1" xfId="124" applyNumberFormat="1" applyFont="1" applyFill="1" applyBorder="1" applyAlignment="1" applyProtection="1">
      <alignment horizontal="right" vertical="center"/>
    </xf>
    <xf numFmtId="3" fontId="1" fillId="7" borderId="1" xfId="0" applyNumberFormat="1" applyFont="1" applyFill="1" applyBorder="1" applyAlignment="1">
      <alignment horizontal="center" vertical="center"/>
    </xf>
    <xf numFmtId="44" fontId="1" fillId="7" borderId="1" xfId="124" applyNumberFormat="1" applyFont="1" applyFill="1" applyBorder="1" applyAlignment="1">
      <alignment horizontal="right" vertical="center"/>
    </xf>
    <xf numFmtId="44" fontId="1" fillId="7" borderId="1" xfId="124" applyFont="1" applyFill="1" applyBorder="1" applyAlignment="1" applyProtection="1">
      <alignment horizontal="right" vertical="center"/>
      <protection locked="0"/>
    </xf>
    <xf numFmtId="44" fontId="13" fillId="7" borderId="1" xfId="124" applyNumberFormat="1" applyFont="1" applyFill="1" applyBorder="1" applyAlignment="1" applyProtection="1">
      <alignment horizontal="right" vertical="center"/>
    </xf>
    <xf numFmtId="0" fontId="0" fillId="7" borderId="0" xfId="0" applyFont="1" applyFill="1"/>
    <xf numFmtId="0" fontId="8" fillId="0" borderId="0" xfId="0" applyFont="1" applyBorder="1" applyAlignment="1">
      <alignment horizontal="left"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xf>
    <xf numFmtId="0" fontId="1" fillId="3" borderId="2" xfId="0" applyFont="1" applyFill="1" applyBorder="1" applyAlignment="1" applyProtection="1">
      <alignment horizontal="center" vertical="center"/>
      <protection locked="0"/>
    </xf>
    <xf numFmtId="44" fontId="1" fillId="3" borderId="10" xfId="124" applyFont="1" applyFill="1" applyBorder="1" applyAlignment="1" applyProtection="1">
      <alignment horizontal="center" vertical="center" wrapText="1"/>
      <protection locked="0"/>
    </xf>
    <xf numFmtId="0" fontId="23" fillId="8" borderId="0" xfId="85" applyFont="1" applyFill="1" applyAlignment="1">
      <alignment horizontal="center" vertical="top" wrapText="1"/>
    </xf>
    <xf numFmtId="165" fontId="19" fillId="5" borderId="3" xfId="124" applyNumberFormat="1" applyFont="1" applyFill="1" applyBorder="1" applyAlignment="1" applyProtection="1">
      <alignment horizontal="center" vertical="center" wrapText="1"/>
    </xf>
    <xf numFmtId="165" fontId="19" fillId="5" borderId="2" xfId="124" applyNumberFormat="1" applyFont="1" applyFill="1" applyBorder="1" applyAlignment="1" applyProtection="1">
      <alignment horizontal="center" vertical="center" wrapText="1"/>
    </xf>
    <xf numFmtId="0" fontId="8" fillId="0" borderId="0" xfId="0" applyFont="1" applyFill="1" applyBorder="1" applyAlignment="1">
      <alignment horizontal="left" wrapText="1"/>
    </xf>
    <xf numFmtId="0" fontId="8" fillId="0" borderId="0" xfId="0" applyFont="1" applyBorder="1" applyAlignment="1">
      <alignment horizontal="left" wrapText="1"/>
    </xf>
    <xf numFmtId="0" fontId="22" fillId="0" borderId="0" xfId="0" applyFont="1" applyBorder="1" applyAlignment="1">
      <alignment horizont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3"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 xfId="0" applyFont="1" applyFill="1" applyBorder="1" applyAlignment="1">
      <alignment horizontal="center" vertical="center"/>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21" fillId="2" borderId="3"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protection locked="0"/>
    </xf>
  </cellXfs>
  <cellStyles count="127">
    <cellStyle name="Comma" xfId="125" builtinId="3"/>
    <cellStyle name="Currency" xfId="124" builtinId="4"/>
    <cellStyle name="Currency 2" xfId="126" xr:uid="{9D9385A2-BA47-4CCF-9382-968B164613B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Normal" xfId="0" builtinId="0"/>
    <cellStyle name="Normal 2" xfId="85" xr:uid="{00000000-0005-0000-0000-00007D000000}"/>
  </cellStyles>
  <dxfs count="0"/>
  <tableStyles count="0" defaultTableStyle="TableStyleMedium9" defaultPivotStyle="PivotStyleMedium4"/>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H42"/>
  <sheetViews>
    <sheetView topLeftCell="A4" zoomScale="40" zoomScaleNormal="75" zoomScalePageLayoutView="125" workbookViewId="0">
      <selection activeCell="D6" sqref="D6:F6"/>
    </sheetView>
  </sheetViews>
  <sheetFormatPr defaultColWidth="11" defaultRowHeight="15.75" x14ac:dyDescent="0.25"/>
  <cols>
    <col min="1" max="1" width="24.625" customWidth="1"/>
    <col min="2" max="3" width="21.75" customWidth="1"/>
    <col min="4" max="4" width="23.75" customWidth="1"/>
    <col min="5" max="5" width="73.75" customWidth="1"/>
    <col min="6" max="6" width="2.125" customWidth="1"/>
    <col min="7" max="7" width="29.25" customWidth="1"/>
    <col min="8" max="9" width="26.25" customWidth="1"/>
    <col min="10" max="10" width="2.125" customWidth="1"/>
    <col min="11" max="12" width="24.75" customWidth="1"/>
    <col min="13" max="13" width="28.75" customWidth="1"/>
    <col min="14" max="14" width="2.125" customWidth="1"/>
    <col min="15" max="18" width="29.25" customWidth="1"/>
    <col min="19" max="19" width="37.625" customWidth="1"/>
    <col min="20" max="20" width="36.125" customWidth="1"/>
    <col min="21" max="21" width="2.125" customWidth="1"/>
    <col min="22" max="23" width="24.75" customWidth="1"/>
    <col min="24" max="24" width="29.125" customWidth="1"/>
    <col min="25" max="25" width="2.125" customWidth="1"/>
    <col min="26" max="29" width="11" customWidth="1"/>
  </cols>
  <sheetData>
    <row r="1" spans="1:450" s="69" customFormat="1" ht="34.15" customHeight="1" x14ac:dyDescent="0.4">
      <c r="A1" s="98" t="s">
        <v>19</v>
      </c>
      <c r="B1" s="98"/>
      <c r="C1" s="98"/>
      <c r="D1" s="98"/>
      <c r="E1" s="98"/>
      <c r="F1" s="98"/>
      <c r="G1" s="98"/>
      <c r="H1" s="98"/>
      <c r="I1" s="98"/>
      <c r="J1" s="98"/>
      <c r="K1" s="98"/>
      <c r="L1" s="98"/>
      <c r="M1" s="98"/>
      <c r="N1" s="98"/>
      <c r="O1" s="98"/>
      <c r="P1" s="98"/>
      <c r="Q1" s="98"/>
      <c r="R1" s="98"/>
      <c r="S1" s="98"/>
      <c r="T1" s="98"/>
      <c r="U1" s="98"/>
      <c r="V1" s="98"/>
      <c r="W1" s="98"/>
      <c r="X1" s="98"/>
      <c r="Y1" s="68"/>
      <c r="Z1" s="68"/>
      <c r="AA1" s="68"/>
    </row>
    <row r="2" spans="1:450" s="69" customFormat="1" ht="34.15" customHeight="1" x14ac:dyDescent="0.4">
      <c r="A2" s="98" t="s">
        <v>62</v>
      </c>
      <c r="B2" s="98"/>
      <c r="C2" s="98"/>
      <c r="D2" s="98"/>
      <c r="E2" s="98"/>
      <c r="F2" s="98"/>
      <c r="G2" s="98"/>
      <c r="H2" s="98"/>
      <c r="I2" s="98"/>
      <c r="J2" s="98"/>
      <c r="K2" s="98"/>
      <c r="L2" s="98"/>
      <c r="M2" s="98"/>
      <c r="N2" s="98"/>
      <c r="O2" s="98"/>
      <c r="P2" s="98"/>
      <c r="Q2" s="98"/>
      <c r="R2" s="98"/>
      <c r="S2" s="98"/>
      <c r="T2" s="98"/>
      <c r="U2" s="98"/>
      <c r="V2" s="98"/>
      <c r="W2" s="98"/>
      <c r="X2" s="98"/>
      <c r="Y2" s="68"/>
      <c r="Z2" s="68"/>
      <c r="AA2" s="68"/>
    </row>
    <row r="3" spans="1:450" s="2" customFormat="1" ht="16.5" thickBot="1" x14ac:dyDescent="0.3">
      <c r="A3" s="1"/>
      <c r="B3" s="1"/>
      <c r="C3" s="1"/>
      <c r="D3" s="1"/>
      <c r="E3" s="1"/>
    </row>
    <row r="4" spans="1:450" s="2" customFormat="1" ht="31.5" customHeight="1" thickBot="1" x14ac:dyDescent="0.3">
      <c r="A4" s="67" t="s">
        <v>35</v>
      </c>
      <c r="B4" s="113" t="s">
        <v>66</v>
      </c>
      <c r="C4" s="114"/>
      <c r="D4" s="115"/>
    </row>
    <row r="5" spans="1:450" s="2" customFormat="1" ht="16.5" thickBot="1" x14ac:dyDescent="0.3">
      <c r="A5" s="1"/>
      <c r="B5" s="1"/>
      <c r="C5" s="1"/>
      <c r="D5" s="1"/>
    </row>
    <row r="6" spans="1:450" s="2" customFormat="1" ht="31.5" customHeight="1" thickBot="1" x14ac:dyDescent="0.3">
      <c r="A6" s="111" t="s">
        <v>49</v>
      </c>
      <c r="B6" s="111"/>
      <c r="C6" s="112"/>
      <c r="D6" s="113" t="s">
        <v>67</v>
      </c>
      <c r="E6" s="114"/>
      <c r="F6" s="115"/>
    </row>
    <row r="7" spans="1:450" s="2" customFormat="1" x14ac:dyDescent="0.25">
      <c r="A7" s="1"/>
      <c r="B7" s="1"/>
      <c r="C7" s="1"/>
      <c r="D7"/>
      <c r="E7"/>
      <c r="F7"/>
      <c r="G7"/>
      <c r="H7"/>
      <c r="I7"/>
      <c r="J7"/>
      <c r="K7"/>
      <c r="L7"/>
      <c r="M7"/>
      <c r="N7"/>
      <c r="O7"/>
      <c r="P7"/>
      <c r="Q7"/>
      <c r="R7"/>
    </row>
    <row r="8" spans="1:450" s="2" customFormat="1" ht="16.5" thickBot="1" x14ac:dyDescent="0.3">
      <c r="A8" s="1"/>
      <c r="B8" s="1"/>
      <c r="C8" s="1"/>
      <c r="D8" s="1"/>
      <c r="E8"/>
      <c r="F8"/>
      <c r="G8"/>
      <c r="H8"/>
      <c r="I8"/>
      <c r="J8"/>
      <c r="K8"/>
      <c r="L8"/>
      <c r="M8"/>
      <c r="N8"/>
      <c r="O8"/>
      <c r="P8"/>
      <c r="Q8"/>
      <c r="R8"/>
      <c r="S8"/>
      <c r="T8"/>
      <c r="U8"/>
      <c r="V8"/>
      <c r="W8"/>
      <c r="X8"/>
      <c r="Y8"/>
    </row>
    <row r="9" spans="1:450" s="54" customFormat="1" ht="50.65" customHeight="1" thickBot="1" x14ac:dyDescent="0.4">
      <c r="A9" s="53"/>
      <c r="B9" s="53"/>
      <c r="C9" s="108" t="s">
        <v>24</v>
      </c>
      <c r="D9" s="109"/>
      <c r="E9" s="110"/>
      <c r="F9" s="56"/>
      <c r="G9" s="108" t="s">
        <v>32</v>
      </c>
      <c r="H9" s="109"/>
      <c r="I9" s="109"/>
      <c r="J9" s="109"/>
      <c r="K9" s="109"/>
      <c r="L9" s="109"/>
      <c r="M9" s="110"/>
      <c r="N9" s="56"/>
      <c r="O9" s="105" t="s">
        <v>58</v>
      </c>
      <c r="P9" s="106"/>
      <c r="Q9" s="106"/>
      <c r="R9" s="106"/>
      <c r="S9" s="106"/>
      <c r="T9" s="106"/>
      <c r="U9" s="106"/>
      <c r="V9" s="106"/>
      <c r="W9" s="106"/>
      <c r="X9" s="107"/>
      <c r="Y9" s="55"/>
    </row>
    <row r="10" spans="1:450" ht="43.15" customHeight="1" thickBot="1" x14ac:dyDescent="0.3">
      <c r="A10" s="3"/>
      <c r="B10" s="3"/>
      <c r="C10" s="99" t="s">
        <v>63</v>
      </c>
      <c r="D10" s="101"/>
      <c r="E10" s="100"/>
      <c r="F10" s="20"/>
      <c r="G10" s="5" t="s">
        <v>17</v>
      </c>
      <c r="H10" s="99" t="s">
        <v>22</v>
      </c>
      <c r="I10" s="100"/>
      <c r="J10" s="20"/>
      <c r="K10" s="102" t="s">
        <v>33</v>
      </c>
      <c r="L10" s="103"/>
      <c r="M10" s="104"/>
      <c r="N10" s="20"/>
      <c r="O10" s="99" t="s">
        <v>23</v>
      </c>
      <c r="P10" s="101"/>
      <c r="Q10" s="101"/>
      <c r="R10" s="100"/>
      <c r="S10" s="52" t="s">
        <v>20</v>
      </c>
      <c r="T10" s="5" t="s">
        <v>21</v>
      </c>
      <c r="U10" s="20"/>
      <c r="V10" s="102" t="s">
        <v>34</v>
      </c>
      <c r="W10" s="103"/>
      <c r="X10" s="104"/>
      <c r="Y10" s="20"/>
    </row>
    <row r="11" spans="1:450" s="4" customFormat="1" ht="262.14999999999998" customHeight="1" thickBot="1" x14ac:dyDescent="0.3">
      <c r="A11" s="5" t="s">
        <v>2</v>
      </c>
      <c r="B11" s="6" t="s">
        <v>6</v>
      </c>
      <c r="C11" s="5" t="s">
        <v>7</v>
      </c>
      <c r="D11" s="5" t="s">
        <v>18</v>
      </c>
      <c r="E11" s="34" t="s">
        <v>38</v>
      </c>
      <c r="F11" s="28"/>
      <c r="G11" s="6" t="s">
        <v>37</v>
      </c>
      <c r="H11" s="50" t="s">
        <v>64</v>
      </c>
      <c r="I11" s="89" t="s">
        <v>65</v>
      </c>
      <c r="J11" s="28"/>
      <c r="K11" s="30" t="s">
        <v>28</v>
      </c>
      <c r="L11" s="30" t="s">
        <v>29</v>
      </c>
      <c r="M11" s="30" t="s">
        <v>30</v>
      </c>
      <c r="N11" s="28"/>
      <c r="O11" s="6" t="s">
        <v>15</v>
      </c>
      <c r="P11" s="74" t="s">
        <v>42</v>
      </c>
      <c r="Q11" s="6" t="s">
        <v>16</v>
      </c>
      <c r="R11" s="74" t="s">
        <v>43</v>
      </c>
      <c r="S11" s="50" t="s">
        <v>39</v>
      </c>
      <c r="T11" s="74" t="s">
        <v>44</v>
      </c>
      <c r="U11" s="28"/>
      <c r="V11" s="30" t="s">
        <v>25</v>
      </c>
      <c r="W11" s="30" t="s">
        <v>26</v>
      </c>
      <c r="X11" s="30" t="s">
        <v>27</v>
      </c>
      <c r="Y11" s="28"/>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row>
    <row r="12" spans="1:450" s="87" customFormat="1" ht="63" customHeight="1" thickBot="1" x14ac:dyDescent="0.3">
      <c r="A12" s="75" t="s">
        <v>48</v>
      </c>
      <c r="B12" s="76">
        <v>1</v>
      </c>
      <c r="C12" s="77" t="s">
        <v>45</v>
      </c>
      <c r="D12" s="77" t="s">
        <v>46</v>
      </c>
      <c r="E12" s="78" t="s">
        <v>47</v>
      </c>
      <c r="F12" s="20"/>
      <c r="G12" s="79">
        <v>1</v>
      </c>
      <c r="H12" s="80">
        <v>1</v>
      </c>
      <c r="I12" s="80">
        <v>1</v>
      </c>
      <c r="J12" s="20"/>
      <c r="K12" s="81">
        <f>((((G12/60+((H12*O12+I12*Q12)))/(O12+Q12))))</f>
        <v>1.0000133333333334</v>
      </c>
      <c r="L12" s="82">
        <f>((((G12)+(H12*O12+I12*Q12)*60)))</f>
        <v>75001</v>
      </c>
      <c r="M12" s="82">
        <f>B12*L12</f>
        <v>75001</v>
      </c>
      <c r="N12" s="20"/>
      <c r="O12" s="83">
        <v>1000</v>
      </c>
      <c r="P12" s="84">
        <f>(O12*H12)</f>
        <v>1000</v>
      </c>
      <c r="Q12" s="83">
        <v>250</v>
      </c>
      <c r="R12" s="84">
        <f>Q12*I12</f>
        <v>250</v>
      </c>
      <c r="S12" s="85">
        <v>1</v>
      </c>
      <c r="T12" s="86">
        <f>((P12+R12+S12))</f>
        <v>1251</v>
      </c>
      <c r="U12" s="20"/>
      <c r="V12" s="81">
        <f>(T12)/(O12+Q12)</f>
        <v>1.0007999999999999</v>
      </c>
      <c r="W12" s="82">
        <f>((T12)*60)</f>
        <v>75060</v>
      </c>
      <c r="X12" s="82">
        <f t="shared" ref="X12" si="0">B12*W12</f>
        <v>75060</v>
      </c>
      <c r="Y12" s="20"/>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row>
    <row r="13" spans="1:450" s="4" customFormat="1" ht="63" customHeight="1" thickBot="1" x14ac:dyDescent="0.3">
      <c r="A13" s="7">
        <v>1</v>
      </c>
      <c r="B13" s="70">
        <v>71</v>
      </c>
      <c r="C13" s="39"/>
      <c r="D13" s="39"/>
      <c r="E13" s="40"/>
      <c r="F13" s="20"/>
      <c r="G13" s="41"/>
      <c r="H13" s="42"/>
      <c r="I13" s="43"/>
      <c r="J13" s="20"/>
      <c r="K13" s="31">
        <f>((((G13/60+((H13*O13+I13*Q13)))/(O13+Q13))))</f>
        <v>0</v>
      </c>
      <c r="L13" s="32">
        <f>((((G13)+(H13*O13+I13*Q13)*60)))</f>
        <v>0</v>
      </c>
      <c r="M13" s="32">
        <f>B13*L13</f>
        <v>0</v>
      </c>
      <c r="N13" s="20"/>
      <c r="O13" s="13">
        <v>1000</v>
      </c>
      <c r="P13" s="29">
        <f>(O13*H13)</f>
        <v>0</v>
      </c>
      <c r="Q13" s="24"/>
      <c r="R13" s="21"/>
      <c r="S13" s="37"/>
      <c r="T13" s="51">
        <f>((P13+R13+S13))</f>
        <v>0</v>
      </c>
      <c r="U13" s="20"/>
      <c r="V13" s="31">
        <f>(T13)/(O13+Q13)</f>
        <v>0</v>
      </c>
      <c r="W13" s="32">
        <f>((T13)*60)</f>
        <v>0</v>
      </c>
      <c r="X13" s="32">
        <f t="shared" ref="X13:X26" si="1">B13*W13</f>
        <v>0</v>
      </c>
      <c r="Y13" s="20"/>
    </row>
    <row r="14" spans="1:450" s="4" customFormat="1" ht="63" customHeight="1" thickBot="1" x14ac:dyDescent="0.3">
      <c r="A14" s="7" t="s">
        <v>4</v>
      </c>
      <c r="B14" s="70">
        <v>52</v>
      </c>
      <c r="C14" s="39"/>
      <c r="D14" s="39"/>
      <c r="E14" s="40"/>
      <c r="F14" s="20"/>
      <c r="G14" s="41"/>
      <c r="H14" s="42"/>
      <c r="I14" s="42"/>
      <c r="J14" s="20"/>
      <c r="K14" s="31">
        <f t="shared" ref="K14:K26" si="2">((((G14/60+((H14*O14+I14*Q14)))/(O14+Q14))))</f>
        <v>0</v>
      </c>
      <c r="L14" s="32">
        <f t="shared" ref="L14:L26" si="3">((((G14)+(H14*O14+I14*Q14)*60)))</f>
        <v>0</v>
      </c>
      <c r="M14" s="32">
        <f t="shared" ref="M14:M26" si="4">B14*L14</f>
        <v>0</v>
      </c>
      <c r="N14" s="20"/>
      <c r="O14" s="13">
        <v>1000</v>
      </c>
      <c r="P14" s="29">
        <f t="shared" ref="P14:P26" si="5">O14*H14</f>
        <v>0</v>
      </c>
      <c r="Q14" s="14">
        <v>250</v>
      </c>
      <c r="R14" s="29">
        <f>Q14*I14</f>
        <v>0</v>
      </c>
      <c r="S14" s="37"/>
      <c r="T14" s="51">
        <f t="shared" ref="T14:T26" si="6">((P14+R14+S14))</f>
        <v>0</v>
      </c>
      <c r="U14" s="20"/>
      <c r="V14" s="31">
        <f t="shared" ref="V14:V26" si="7">(T14)/(O14+Q14)</f>
        <v>0</v>
      </c>
      <c r="W14" s="32">
        <f>((T14)*60)</f>
        <v>0</v>
      </c>
      <c r="X14" s="32">
        <f t="shared" si="1"/>
        <v>0</v>
      </c>
      <c r="Y14" s="20"/>
    </row>
    <row r="15" spans="1:450" s="4" customFormat="1" ht="63" customHeight="1" thickBot="1" x14ac:dyDescent="0.3">
      <c r="A15" s="7">
        <v>2</v>
      </c>
      <c r="B15" s="70">
        <v>259</v>
      </c>
      <c r="C15" s="39"/>
      <c r="D15" s="39"/>
      <c r="E15" s="40"/>
      <c r="F15" s="20"/>
      <c r="G15" s="41"/>
      <c r="H15" s="42"/>
      <c r="I15" s="43"/>
      <c r="J15" s="20"/>
      <c r="K15" s="31">
        <f t="shared" si="2"/>
        <v>0</v>
      </c>
      <c r="L15" s="32">
        <f t="shared" si="3"/>
        <v>0</v>
      </c>
      <c r="M15" s="32">
        <f t="shared" si="4"/>
        <v>0</v>
      </c>
      <c r="N15" s="20"/>
      <c r="O15" s="13">
        <v>2000</v>
      </c>
      <c r="P15" s="29">
        <f t="shared" si="5"/>
        <v>0</v>
      </c>
      <c r="Q15" s="24"/>
      <c r="R15" s="21"/>
      <c r="S15" s="37"/>
      <c r="T15" s="51">
        <f t="shared" si="6"/>
        <v>0</v>
      </c>
      <c r="U15" s="20"/>
      <c r="V15" s="31">
        <f t="shared" si="7"/>
        <v>0</v>
      </c>
      <c r="W15" s="32">
        <f t="shared" ref="W15:W26" si="8">((T15)*60)</f>
        <v>0</v>
      </c>
      <c r="X15" s="32">
        <f t="shared" si="1"/>
        <v>0</v>
      </c>
      <c r="Y15" s="20"/>
    </row>
    <row r="16" spans="1:450" s="4" customFormat="1" ht="63" customHeight="1" thickBot="1" x14ac:dyDescent="0.3">
      <c r="A16" s="7" t="s">
        <v>0</v>
      </c>
      <c r="B16" s="70">
        <v>159</v>
      </c>
      <c r="C16" s="39"/>
      <c r="D16" s="39"/>
      <c r="E16" s="40"/>
      <c r="F16" s="20"/>
      <c r="G16" s="41"/>
      <c r="H16" s="42"/>
      <c r="I16" s="42"/>
      <c r="J16" s="20"/>
      <c r="K16" s="31">
        <f t="shared" si="2"/>
        <v>0</v>
      </c>
      <c r="L16" s="32">
        <f t="shared" si="3"/>
        <v>0</v>
      </c>
      <c r="M16" s="32">
        <f t="shared" si="4"/>
        <v>0</v>
      </c>
      <c r="N16" s="20"/>
      <c r="O16" s="13">
        <v>2000</v>
      </c>
      <c r="P16" s="29">
        <f t="shared" si="5"/>
        <v>0</v>
      </c>
      <c r="Q16" s="14">
        <v>500</v>
      </c>
      <c r="R16" s="29">
        <f>Q16*I16</f>
        <v>0</v>
      </c>
      <c r="S16" s="37"/>
      <c r="T16" s="51">
        <f t="shared" si="6"/>
        <v>0</v>
      </c>
      <c r="U16" s="20"/>
      <c r="V16" s="31">
        <f t="shared" si="7"/>
        <v>0</v>
      </c>
      <c r="W16" s="32">
        <f t="shared" si="8"/>
        <v>0</v>
      </c>
      <c r="X16" s="32">
        <f t="shared" si="1"/>
        <v>0</v>
      </c>
      <c r="Y16" s="20"/>
    </row>
    <row r="17" spans="1:27" s="4" customFormat="1" ht="63" customHeight="1" thickBot="1" x14ac:dyDescent="0.3">
      <c r="A17" s="7">
        <v>3</v>
      </c>
      <c r="B17" s="70">
        <v>228</v>
      </c>
      <c r="C17" s="39"/>
      <c r="D17" s="39"/>
      <c r="E17" s="40"/>
      <c r="F17" s="20"/>
      <c r="G17" s="41"/>
      <c r="H17" s="42"/>
      <c r="I17" s="43"/>
      <c r="J17" s="20"/>
      <c r="K17" s="31">
        <f t="shared" si="2"/>
        <v>0</v>
      </c>
      <c r="L17" s="32">
        <f t="shared" si="3"/>
        <v>0</v>
      </c>
      <c r="M17" s="32">
        <f t="shared" si="4"/>
        <v>0</v>
      </c>
      <c r="N17" s="20"/>
      <c r="O17" s="13">
        <v>3500</v>
      </c>
      <c r="P17" s="29">
        <f t="shared" si="5"/>
        <v>0</v>
      </c>
      <c r="Q17" s="24"/>
      <c r="R17" s="21"/>
      <c r="S17" s="37"/>
      <c r="T17" s="51">
        <f t="shared" si="6"/>
        <v>0</v>
      </c>
      <c r="U17" s="20"/>
      <c r="V17" s="31">
        <f t="shared" si="7"/>
        <v>0</v>
      </c>
      <c r="W17" s="32">
        <f t="shared" si="8"/>
        <v>0</v>
      </c>
      <c r="X17" s="32">
        <f t="shared" si="1"/>
        <v>0</v>
      </c>
      <c r="Y17" s="20"/>
    </row>
    <row r="18" spans="1:27" s="4" customFormat="1" ht="63" customHeight="1" thickBot="1" x14ac:dyDescent="0.3">
      <c r="A18" s="7" t="s">
        <v>1</v>
      </c>
      <c r="B18" s="71">
        <v>115</v>
      </c>
      <c r="C18" s="39"/>
      <c r="D18" s="39"/>
      <c r="E18" s="40"/>
      <c r="F18" s="20"/>
      <c r="G18" s="41"/>
      <c r="H18" s="42"/>
      <c r="I18" s="42"/>
      <c r="J18" s="20"/>
      <c r="K18" s="31">
        <f t="shared" si="2"/>
        <v>0</v>
      </c>
      <c r="L18" s="32">
        <f t="shared" si="3"/>
        <v>0</v>
      </c>
      <c r="M18" s="32">
        <f t="shared" si="4"/>
        <v>0</v>
      </c>
      <c r="N18" s="20"/>
      <c r="O18" s="22">
        <v>3500</v>
      </c>
      <c r="P18" s="29">
        <f t="shared" si="5"/>
        <v>0</v>
      </c>
      <c r="Q18" s="22">
        <v>1000</v>
      </c>
      <c r="R18" s="29">
        <f>Q18*I18</f>
        <v>0</v>
      </c>
      <c r="S18" s="37"/>
      <c r="T18" s="51">
        <f t="shared" si="6"/>
        <v>0</v>
      </c>
      <c r="U18" s="20"/>
      <c r="V18" s="31">
        <f t="shared" si="7"/>
        <v>0</v>
      </c>
      <c r="W18" s="32">
        <f t="shared" si="8"/>
        <v>0</v>
      </c>
      <c r="X18" s="32">
        <f t="shared" si="1"/>
        <v>0</v>
      </c>
      <c r="Y18" s="20"/>
    </row>
    <row r="19" spans="1:27" s="4" customFormat="1" ht="63" customHeight="1" thickBot="1" x14ac:dyDescent="0.3">
      <c r="A19" s="7" t="s">
        <v>50</v>
      </c>
      <c r="B19" s="73">
        <v>463</v>
      </c>
      <c r="C19" s="39"/>
      <c r="D19" s="39"/>
      <c r="E19" s="40"/>
      <c r="F19" s="20"/>
      <c r="G19" s="44"/>
      <c r="H19" s="42"/>
      <c r="I19" s="43"/>
      <c r="J19" s="20"/>
      <c r="K19" s="31">
        <f t="shared" ref="K19:K20" si="9">((((G19/60+((H19*O19+I19*Q19)))/(O19+Q19))))</f>
        <v>0</v>
      </c>
      <c r="L19" s="32">
        <f t="shared" ref="L19:L20" si="10">((((G19)+(H19*O19+I19*Q19)*60)))</f>
        <v>0</v>
      </c>
      <c r="M19" s="32">
        <f t="shared" ref="M19:M20" si="11">B19*L19</f>
        <v>0</v>
      </c>
      <c r="N19" s="20"/>
      <c r="O19" s="15">
        <v>8000</v>
      </c>
      <c r="P19" s="29">
        <f t="shared" ref="P19:P20" si="12">O19*H19</f>
        <v>0</v>
      </c>
      <c r="Q19" s="25"/>
      <c r="R19" s="21"/>
      <c r="S19" s="38"/>
      <c r="T19" s="51">
        <f t="shared" ref="T19:T20" si="13">((P19+R19+S19))</f>
        <v>0</v>
      </c>
      <c r="U19" s="20"/>
      <c r="V19" s="31">
        <f t="shared" ref="V19:V20" si="14">(T19)/(O19+Q19)</f>
        <v>0</v>
      </c>
      <c r="W19" s="32">
        <f t="shared" ref="W19:W20" si="15">((T19)*60)</f>
        <v>0</v>
      </c>
      <c r="X19" s="32">
        <f t="shared" ref="X19:X20" si="16">B19*W19</f>
        <v>0</v>
      </c>
      <c r="Y19" s="20"/>
    </row>
    <row r="20" spans="1:27" s="4" customFormat="1" ht="63" customHeight="1" thickBot="1" x14ac:dyDescent="0.3">
      <c r="A20" s="90" t="s">
        <v>51</v>
      </c>
      <c r="B20" s="71">
        <v>348</v>
      </c>
      <c r="C20" s="91"/>
      <c r="D20" s="39"/>
      <c r="E20" s="40"/>
      <c r="F20" s="27"/>
      <c r="G20" s="44"/>
      <c r="H20" s="42"/>
      <c r="I20" s="42"/>
      <c r="J20" s="27"/>
      <c r="K20" s="31">
        <f t="shared" si="9"/>
        <v>0</v>
      </c>
      <c r="L20" s="32">
        <f t="shared" si="10"/>
        <v>0</v>
      </c>
      <c r="M20" s="32">
        <f t="shared" si="11"/>
        <v>0</v>
      </c>
      <c r="N20" s="27"/>
      <c r="O20" s="23">
        <v>8000</v>
      </c>
      <c r="P20" s="29">
        <f t="shared" si="12"/>
        <v>0</v>
      </c>
      <c r="Q20" s="23">
        <v>1250</v>
      </c>
      <c r="R20" s="29">
        <f>Q20*I20</f>
        <v>0</v>
      </c>
      <c r="S20" s="38"/>
      <c r="T20" s="51">
        <f t="shared" si="13"/>
        <v>0</v>
      </c>
      <c r="U20" s="27"/>
      <c r="V20" s="31">
        <f t="shared" si="14"/>
        <v>0</v>
      </c>
      <c r="W20" s="32">
        <f t="shared" si="15"/>
        <v>0</v>
      </c>
      <c r="X20" s="32">
        <f t="shared" si="16"/>
        <v>0</v>
      </c>
      <c r="Y20" s="27"/>
    </row>
    <row r="21" spans="1:27" s="4" customFormat="1" ht="63" customHeight="1" thickBot="1" x14ac:dyDescent="0.3">
      <c r="A21" s="90" t="s">
        <v>52</v>
      </c>
      <c r="B21" s="71">
        <v>1392</v>
      </c>
      <c r="C21" s="91"/>
      <c r="D21" s="39"/>
      <c r="E21" s="40"/>
      <c r="F21" s="20"/>
      <c r="G21" s="44"/>
      <c r="H21" s="42"/>
      <c r="I21" s="43"/>
      <c r="J21" s="20"/>
      <c r="K21" s="31">
        <f t="shared" si="2"/>
        <v>0</v>
      </c>
      <c r="L21" s="32">
        <f t="shared" si="3"/>
        <v>0</v>
      </c>
      <c r="M21" s="32">
        <f t="shared" si="4"/>
        <v>0</v>
      </c>
      <c r="N21" s="20"/>
      <c r="O21" s="15">
        <v>14000</v>
      </c>
      <c r="P21" s="29">
        <f t="shared" si="5"/>
        <v>0</v>
      </c>
      <c r="Q21" s="25"/>
      <c r="R21" s="21"/>
      <c r="S21" s="38"/>
      <c r="T21" s="51">
        <f t="shared" si="6"/>
        <v>0</v>
      </c>
      <c r="U21" s="20"/>
      <c r="V21" s="31">
        <f t="shared" si="7"/>
        <v>0</v>
      </c>
      <c r="W21" s="32">
        <f t="shared" si="8"/>
        <v>0</v>
      </c>
      <c r="X21" s="32">
        <f t="shared" si="1"/>
        <v>0</v>
      </c>
      <c r="Y21" s="20"/>
    </row>
    <row r="22" spans="1:27" s="4" customFormat="1" ht="63" customHeight="1" thickBot="1" x14ac:dyDescent="0.3">
      <c r="A22" s="7" t="s">
        <v>53</v>
      </c>
      <c r="B22" s="73">
        <v>1047</v>
      </c>
      <c r="C22" s="39"/>
      <c r="D22" s="39"/>
      <c r="E22" s="40"/>
      <c r="F22" s="27"/>
      <c r="G22" s="44"/>
      <c r="H22" s="42"/>
      <c r="I22" s="42"/>
      <c r="J22" s="27"/>
      <c r="K22" s="31">
        <f t="shared" si="2"/>
        <v>0</v>
      </c>
      <c r="L22" s="32">
        <f t="shared" si="3"/>
        <v>0</v>
      </c>
      <c r="M22" s="32">
        <f t="shared" si="4"/>
        <v>0</v>
      </c>
      <c r="N22" s="27"/>
      <c r="O22" s="23">
        <v>14000</v>
      </c>
      <c r="P22" s="29">
        <f t="shared" si="5"/>
        <v>0</v>
      </c>
      <c r="Q22" s="23">
        <v>3000</v>
      </c>
      <c r="R22" s="29">
        <f>Q22*I22</f>
        <v>0</v>
      </c>
      <c r="S22" s="38"/>
      <c r="T22" s="51">
        <f t="shared" si="6"/>
        <v>0</v>
      </c>
      <c r="U22" s="27"/>
      <c r="V22" s="31">
        <f t="shared" si="7"/>
        <v>0</v>
      </c>
      <c r="W22" s="32">
        <f t="shared" si="8"/>
        <v>0</v>
      </c>
      <c r="X22" s="32">
        <f t="shared" si="1"/>
        <v>0</v>
      </c>
      <c r="Y22" s="27"/>
    </row>
    <row r="23" spans="1:27" s="4" customFormat="1" ht="63" customHeight="1" thickBot="1" x14ac:dyDescent="0.3">
      <c r="A23" s="7">
        <v>5</v>
      </c>
      <c r="B23" s="71">
        <v>62</v>
      </c>
      <c r="C23" s="39"/>
      <c r="D23" s="39"/>
      <c r="E23" s="40"/>
      <c r="F23" s="27"/>
      <c r="G23" s="44"/>
      <c r="H23" s="42"/>
      <c r="I23" s="43"/>
      <c r="J23" s="27"/>
      <c r="K23" s="31">
        <f t="shared" si="2"/>
        <v>0</v>
      </c>
      <c r="L23" s="32">
        <f t="shared" si="3"/>
        <v>0</v>
      </c>
      <c r="M23" s="32">
        <f t="shared" si="4"/>
        <v>0</v>
      </c>
      <c r="N23" s="27"/>
      <c r="O23" s="16">
        <v>25000</v>
      </c>
      <c r="P23" s="29">
        <f t="shared" si="5"/>
        <v>0</v>
      </c>
      <c r="Q23" s="26"/>
      <c r="R23" s="21"/>
      <c r="S23" s="38"/>
      <c r="T23" s="51">
        <f t="shared" si="6"/>
        <v>0</v>
      </c>
      <c r="U23" s="27"/>
      <c r="V23" s="31">
        <f t="shared" si="7"/>
        <v>0</v>
      </c>
      <c r="W23" s="32">
        <f t="shared" si="8"/>
        <v>0</v>
      </c>
      <c r="X23" s="32">
        <f t="shared" si="1"/>
        <v>0</v>
      </c>
      <c r="Y23" s="27"/>
    </row>
    <row r="24" spans="1:27" s="4" customFormat="1" ht="63" customHeight="1" thickBot="1" x14ac:dyDescent="0.3">
      <c r="A24" s="7" t="s">
        <v>3</v>
      </c>
      <c r="B24" s="72">
        <v>24</v>
      </c>
      <c r="C24" s="39"/>
      <c r="D24" s="39"/>
      <c r="E24" s="40"/>
      <c r="F24" s="20"/>
      <c r="G24" s="44"/>
      <c r="H24" s="42"/>
      <c r="I24" s="42"/>
      <c r="J24" s="20"/>
      <c r="K24" s="31">
        <f t="shared" si="2"/>
        <v>0</v>
      </c>
      <c r="L24" s="32">
        <f t="shared" si="3"/>
        <v>0</v>
      </c>
      <c r="M24" s="32">
        <f t="shared" si="4"/>
        <v>0</v>
      </c>
      <c r="N24" s="20"/>
      <c r="O24" s="15">
        <v>25000</v>
      </c>
      <c r="P24" s="29">
        <f t="shared" si="5"/>
        <v>0</v>
      </c>
      <c r="Q24" s="15">
        <v>5000</v>
      </c>
      <c r="R24" s="29">
        <f>Q24*I24</f>
        <v>0</v>
      </c>
      <c r="S24" s="38"/>
      <c r="T24" s="51">
        <f t="shared" si="6"/>
        <v>0</v>
      </c>
      <c r="U24" s="20"/>
      <c r="V24" s="31">
        <f t="shared" si="7"/>
        <v>0</v>
      </c>
      <c r="W24" s="32">
        <f t="shared" si="8"/>
        <v>0</v>
      </c>
      <c r="X24" s="32">
        <f t="shared" si="1"/>
        <v>0</v>
      </c>
      <c r="Y24" s="20"/>
    </row>
    <row r="25" spans="1:27" s="4" customFormat="1" ht="63" customHeight="1" thickBot="1" x14ac:dyDescent="0.3">
      <c r="A25" s="7">
        <v>6</v>
      </c>
      <c r="B25" s="72">
        <v>14</v>
      </c>
      <c r="C25" s="39"/>
      <c r="D25" s="39"/>
      <c r="E25" s="40"/>
      <c r="F25" s="20"/>
      <c r="G25" s="44"/>
      <c r="H25" s="42"/>
      <c r="I25" s="43"/>
      <c r="J25" s="20"/>
      <c r="K25" s="31">
        <f t="shared" si="2"/>
        <v>0</v>
      </c>
      <c r="L25" s="32">
        <f t="shared" si="3"/>
        <v>0</v>
      </c>
      <c r="M25" s="32">
        <f t="shared" si="4"/>
        <v>0</v>
      </c>
      <c r="N25" s="20"/>
      <c r="O25" s="15">
        <v>75000</v>
      </c>
      <c r="P25" s="29">
        <f t="shared" si="5"/>
        <v>0</v>
      </c>
      <c r="Q25" s="25"/>
      <c r="R25" s="21"/>
      <c r="S25" s="38"/>
      <c r="T25" s="51">
        <f t="shared" si="6"/>
        <v>0</v>
      </c>
      <c r="U25" s="20"/>
      <c r="V25" s="31">
        <f t="shared" si="7"/>
        <v>0</v>
      </c>
      <c r="W25" s="32">
        <f t="shared" si="8"/>
        <v>0</v>
      </c>
      <c r="X25" s="32">
        <f t="shared" si="1"/>
        <v>0</v>
      </c>
      <c r="Y25" s="20"/>
    </row>
    <row r="26" spans="1:27" s="4" customFormat="1" ht="63" customHeight="1" thickBot="1" x14ac:dyDescent="0.3">
      <c r="A26" s="7" t="s">
        <v>5</v>
      </c>
      <c r="B26" s="71">
        <v>1</v>
      </c>
      <c r="C26" s="39"/>
      <c r="D26" s="39"/>
      <c r="E26" s="40"/>
      <c r="F26" s="20"/>
      <c r="G26" s="44"/>
      <c r="H26" s="42"/>
      <c r="I26" s="42"/>
      <c r="J26" s="20"/>
      <c r="K26" s="31">
        <f t="shared" si="2"/>
        <v>0</v>
      </c>
      <c r="L26" s="32">
        <f t="shared" si="3"/>
        <v>0</v>
      </c>
      <c r="M26" s="32">
        <f t="shared" si="4"/>
        <v>0</v>
      </c>
      <c r="N26" s="20"/>
      <c r="O26" s="22">
        <v>75000</v>
      </c>
      <c r="P26" s="29">
        <f t="shared" si="5"/>
        <v>0</v>
      </c>
      <c r="Q26" s="22">
        <v>25000</v>
      </c>
      <c r="R26" s="29">
        <f>Q26*I26</f>
        <v>0</v>
      </c>
      <c r="S26" s="38"/>
      <c r="T26" s="51">
        <f t="shared" si="6"/>
        <v>0</v>
      </c>
      <c r="U26" s="20"/>
      <c r="V26" s="31">
        <f t="shared" si="7"/>
        <v>0</v>
      </c>
      <c r="W26" s="32">
        <f t="shared" si="8"/>
        <v>0</v>
      </c>
      <c r="X26" s="32">
        <f t="shared" si="1"/>
        <v>0</v>
      </c>
      <c r="Y26" s="20"/>
    </row>
    <row r="27" spans="1:27" s="66" customFormat="1" ht="93" customHeight="1" thickBot="1" x14ac:dyDescent="0.45">
      <c r="A27" s="57"/>
      <c r="B27" s="58"/>
      <c r="C27" s="57"/>
      <c r="D27" s="57"/>
      <c r="E27" s="59"/>
      <c r="F27" s="60"/>
      <c r="G27" s="61"/>
      <c r="H27" s="60"/>
      <c r="I27" s="60"/>
      <c r="J27" s="20"/>
      <c r="K27" s="94" t="s">
        <v>31</v>
      </c>
      <c r="L27" s="95"/>
      <c r="M27" s="62">
        <f>SUM(M13:M26)</f>
        <v>0</v>
      </c>
      <c r="N27" s="20"/>
      <c r="O27" s="63"/>
      <c r="P27" s="64"/>
      <c r="Q27" s="63"/>
      <c r="R27" s="64"/>
      <c r="S27" s="65"/>
      <c r="T27" s="65"/>
      <c r="U27" s="20"/>
      <c r="V27" s="94" t="s">
        <v>36</v>
      </c>
      <c r="W27" s="95"/>
      <c r="X27" s="62">
        <f>SUM(X13:X26)</f>
        <v>0</v>
      </c>
      <c r="Y27" s="20"/>
    </row>
    <row r="28" spans="1:27" s="9" customFormat="1" ht="48" customHeight="1" x14ac:dyDescent="0.4">
      <c r="A28" s="96" t="s">
        <v>14</v>
      </c>
      <c r="B28" s="96"/>
      <c r="C28" s="96"/>
      <c r="D28" s="96"/>
      <c r="E28" s="96"/>
      <c r="F28" s="96"/>
      <c r="G28" s="96"/>
      <c r="H28" s="96"/>
      <c r="I28" s="96"/>
      <c r="J28" s="96"/>
      <c r="K28" s="96"/>
      <c r="L28" s="96"/>
      <c r="M28" s="96"/>
      <c r="N28" s="96"/>
      <c r="O28" s="96"/>
      <c r="P28" s="96"/>
      <c r="Q28" s="96"/>
      <c r="R28" s="96"/>
      <c r="S28" s="96"/>
      <c r="T28" s="96"/>
      <c r="U28" s="96"/>
      <c r="V28" s="96"/>
      <c r="W28" s="96"/>
      <c r="X28" s="96"/>
      <c r="Y28" s="96"/>
      <c r="Z28" s="8"/>
    </row>
    <row r="29" spans="1:27" s="9" customFormat="1" ht="48" customHeight="1" x14ac:dyDescent="0.4">
      <c r="A29" s="96" t="s">
        <v>61</v>
      </c>
      <c r="B29" s="96"/>
      <c r="C29" s="96"/>
      <c r="D29" s="96"/>
      <c r="E29" s="96"/>
      <c r="F29" s="96"/>
      <c r="G29" s="96"/>
      <c r="H29" s="96"/>
      <c r="I29" s="96"/>
      <c r="J29" s="96"/>
      <c r="K29" s="96"/>
      <c r="L29" s="96"/>
      <c r="M29" s="96"/>
      <c r="N29" s="96"/>
      <c r="O29" s="96"/>
      <c r="P29" s="96"/>
      <c r="Q29" s="96"/>
      <c r="R29" s="96"/>
      <c r="S29" s="96"/>
      <c r="T29" s="96"/>
      <c r="U29" s="96"/>
      <c r="V29" s="96"/>
      <c r="W29" s="96"/>
      <c r="X29" s="96"/>
      <c r="Y29" s="96"/>
      <c r="Z29" s="17"/>
    </row>
    <row r="30" spans="1:27" s="9" customFormat="1" ht="32.25" customHeight="1" x14ac:dyDescent="0.4">
      <c r="A30" s="97" t="s">
        <v>8</v>
      </c>
      <c r="B30" s="97"/>
      <c r="C30" s="97"/>
      <c r="D30" s="97"/>
      <c r="E30" s="97"/>
      <c r="F30" s="97"/>
      <c r="G30" s="97"/>
      <c r="H30" s="97"/>
      <c r="I30" s="97"/>
      <c r="J30" s="97"/>
      <c r="K30" s="97"/>
      <c r="L30" s="97"/>
      <c r="M30" s="97"/>
      <c r="N30" s="97"/>
      <c r="O30" s="97"/>
      <c r="P30" s="97"/>
      <c r="Q30" s="97"/>
      <c r="R30" s="97"/>
      <c r="S30" s="97"/>
      <c r="T30" s="97"/>
      <c r="U30" s="97"/>
      <c r="V30" s="97"/>
      <c r="W30" s="97"/>
      <c r="X30" s="97"/>
      <c r="Y30" s="97"/>
      <c r="Z30" s="10"/>
    </row>
    <row r="31" spans="1:27" s="11" customFormat="1" ht="33.75" customHeight="1" x14ac:dyDescent="0.4">
      <c r="A31" s="97" t="s">
        <v>60</v>
      </c>
      <c r="B31" s="97"/>
      <c r="C31" s="97"/>
      <c r="D31" s="97"/>
      <c r="E31" s="97"/>
      <c r="F31" s="97"/>
      <c r="G31" s="97"/>
      <c r="H31" s="97"/>
      <c r="I31" s="97"/>
      <c r="J31" s="97"/>
      <c r="K31" s="97"/>
      <c r="L31" s="97"/>
      <c r="M31" s="97"/>
      <c r="N31" s="97"/>
      <c r="O31" s="97"/>
      <c r="P31" s="97"/>
      <c r="Q31" s="97"/>
      <c r="R31" s="97"/>
      <c r="S31" s="97"/>
      <c r="T31" s="97"/>
      <c r="U31" s="97"/>
      <c r="V31" s="97"/>
      <c r="W31" s="97"/>
      <c r="X31" s="97"/>
      <c r="Y31" s="97"/>
      <c r="Z31" s="10"/>
    </row>
    <row r="32" spans="1:27" s="11" customFormat="1" ht="35.25" customHeight="1" x14ac:dyDescent="0.4">
      <c r="A32" s="97" t="s">
        <v>56</v>
      </c>
      <c r="B32" s="97"/>
      <c r="C32" s="97"/>
      <c r="D32" s="97"/>
      <c r="E32" s="97"/>
      <c r="F32" s="97"/>
      <c r="G32" s="97"/>
      <c r="H32" s="97"/>
      <c r="I32" s="97"/>
      <c r="J32" s="97"/>
      <c r="K32" s="97"/>
      <c r="L32" s="97"/>
      <c r="M32" s="97"/>
      <c r="N32" s="97"/>
      <c r="O32" s="97"/>
      <c r="P32" s="97"/>
      <c r="Q32" s="97"/>
      <c r="R32" s="97"/>
      <c r="S32" s="97"/>
      <c r="T32" s="97"/>
      <c r="U32" s="97"/>
      <c r="V32" s="97"/>
      <c r="W32" s="97"/>
      <c r="X32" s="97"/>
      <c r="Y32" s="97"/>
      <c r="Z32" s="88"/>
      <c r="AA32" s="88"/>
    </row>
    <row r="33" spans="1:26" s="11" customFormat="1" ht="32.25" customHeight="1" x14ac:dyDescent="0.4">
      <c r="A33" s="96" t="s">
        <v>57</v>
      </c>
      <c r="B33" s="96"/>
      <c r="C33" s="96"/>
      <c r="D33" s="96"/>
      <c r="E33" s="96"/>
      <c r="F33" s="96"/>
      <c r="G33" s="96"/>
      <c r="H33" s="96"/>
      <c r="I33" s="96"/>
      <c r="J33" s="96"/>
      <c r="K33" s="96"/>
      <c r="L33" s="96"/>
      <c r="M33" s="96"/>
      <c r="N33" s="96"/>
      <c r="O33" s="96"/>
      <c r="P33" s="96"/>
      <c r="Q33" s="96"/>
      <c r="R33" s="96"/>
      <c r="S33" s="96"/>
      <c r="T33" s="96"/>
      <c r="U33" s="96"/>
      <c r="V33" s="96"/>
      <c r="W33" s="96"/>
      <c r="X33" s="96"/>
      <c r="Y33" s="96"/>
      <c r="Z33" s="10"/>
    </row>
    <row r="34" spans="1:26" s="11" customFormat="1" ht="35.25" customHeight="1" x14ac:dyDescent="0.4">
      <c r="A34" s="97" t="s">
        <v>59</v>
      </c>
      <c r="B34" s="97"/>
      <c r="C34" s="97"/>
      <c r="D34" s="97"/>
      <c r="E34" s="97"/>
      <c r="F34" s="97"/>
      <c r="G34" s="97"/>
      <c r="H34" s="97"/>
      <c r="I34" s="97"/>
      <c r="J34" s="97"/>
      <c r="K34" s="97"/>
      <c r="L34" s="97"/>
      <c r="M34" s="97"/>
      <c r="N34" s="97"/>
      <c r="O34" s="97"/>
      <c r="P34" s="97"/>
      <c r="Q34" s="97"/>
      <c r="R34" s="97"/>
      <c r="S34" s="97"/>
      <c r="T34" s="97"/>
      <c r="U34" s="97"/>
      <c r="V34" s="97"/>
      <c r="W34" s="97"/>
      <c r="X34" s="97"/>
      <c r="Y34" s="97"/>
      <c r="Z34" s="10"/>
    </row>
    <row r="35" spans="1:26" s="11" customFormat="1" ht="32.25" customHeight="1" x14ac:dyDescent="0.4">
      <c r="A35" s="96" t="s">
        <v>54</v>
      </c>
      <c r="B35" s="96"/>
      <c r="C35" s="96"/>
      <c r="D35" s="96"/>
      <c r="E35" s="96"/>
      <c r="F35" s="96"/>
      <c r="G35" s="96"/>
      <c r="H35" s="96"/>
      <c r="I35" s="96"/>
      <c r="J35" s="96"/>
      <c r="K35" s="96"/>
      <c r="L35" s="96"/>
      <c r="M35" s="96"/>
      <c r="N35" s="96"/>
      <c r="O35" s="96"/>
      <c r="P35" s="96"/>
      <c r="Q35" s="96"/>
      <c r="R35" s="96"/>
      <c r="S35" s="96"/>
      <c r="T35" s="96"/>
      <c r="U35" s="96"/>
      <c r="V35" s="96"/>
      <c r="W35" s="96"/>
      <c r="X35" s="96"/>
      <c r="Y35" s="96"/>
      <c r="Z35" s="19"/>
    </row>
    <row r="36" spans="1:26" s="11" customFormat="1" ht="32.25" customHeight="1" x14ac:dyDescent="0.4">
      <c r="A36" s="96" t="s">
        <v>55</v>
      </c>
      <c r="B36" s="96"/>
      <c r="C36" s="96"/>
      <c r="D36" s="96"/>
      <c r="E36" s="96"/>
      <c r="F36" s="96"/>
      <c r="G36" s="96"/>
      <c r="H36" s="96"/>
      <c r="I36" s="96"/>
      <c r="J36" s="96"/>
      <c r="K36" s="96"/>
      <c r="L36" s="96"/>
      <c r="M36" s="96"/>
      <c r="N36" s="96"/>
      <c r="O36" s="96"/>
      <c r="P36" s="96"/>
      <c r="Q36" s="96"/>
      <c r="R36" s="96"/>
      <c r="S36" s="96"/>
      <c r="T36" s="96"/>
      <c r="U36" s="96"/>
      <c r="V36" s="96"/>
      <c r="W36" s="96"/>
      <c r="X36" s="96"/>
      <c r="Y36" s="96"/>
      <c r="Z36" s="18"/>
    </row>
    <row r="37" spans="1:26" s="4" customFormat="1" x14ac:dyDescent="0.25"/>
    <row r="38" spans="1:26" s="4" customFormat="1" x14ac:dyDescent="0.25"/>
    <row r="39" spans="1:26" s="4" customFormat="1" x14ac:dyDescent="0.25"/>
    <row r="40" spans="1:26" s="4" customFormat="1" x14ac:dyDescent="0.25"/>
    <row r="41" spans="1:26" s="4" customFormat="1" x14ac:dyDescent="0.25"/>
    <row r="42" spans="1:26" ht="20.25" customHeight="1" x14ac:dyDescent="0.25"/>
  </sheetData>
  <sheetProtection algorithmName="SHA-512" hashValue="kN6x9YHoEgdgbN324JNCK/Js/eI6LNVoafpiycrWttapH9GNoF/IvTchsKEH8VweQAlzpVz+nuQc+XXZHt69xw==" saltValue="JstDX5SgYm1yriTZGzXoyw==" spinCount="100000" sheet="1"/>
  <mergeCells count="24">
    <mergeCell ref="A1:X1"/>
    <mergeCell ref="A2:X2"/>
    <mergeCell ref="H10:I10"/>
    <mergeCell ref="C10:E10"/>
    <mergeCell ref="V10:X10"/>
    <mergeCell ref="O9:X9"/>
    <mergeCell ref="C9:E9"/>
    <mergeCell ref="G9:M9"/>
    <mergeCell ref="K10:M10"/>
    <mergeCell ref="O10:R10"/>
    <mergeCell ref="A6:C6"/>
    <mergeCell ref="D6:F6"/>
    <mergeCell ref="B4:D4"/>
    <mergeCell ref="K27:L27"/>
    <mergeCell ref="V27:W27"/>
    <mergeCell ref="A36:Y36"/>
    <mergeCell ref="A29:Y29"/>
    <mergeCell ref="A33:Y33"/>
    <mergeCell ref="A34:Y34"/>
    <mergeCell ref="A28:Y28"/>
    <mergeCell ref="A30:Y30"/>
    <mergeCell ref="A31:Y31"/>
    <mergeCell ref="A35:Y35"/>
    <mergeCell ref="A32:Y32"/>
  </mergeCells>
  <printOptions horizontalCentered="1" verticalCentered="1" gridLines="1"/>
  <pageMargins left="0.75" right="0.75" top="1" bottom="1" header="0.5" footer="0.5"/>
  <pageSetup scale="22" fitToWidth="4" orientation="landscape" r:id="rId1"/>
  <rowBreaks count="1" manualBreakCount="1">
    <brk id="8" max="31" man="1"/>
  </rowBreaks>
  <colBreaks count="3" manualBreakCount="3">
    <brk id="5" max="1048575" man="1"/>
    <brk id="13"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301E-A0BC-4202-B031-1FDF714D56C0}">
  <dimension ref="A1:E11"/>
  <sheetViews>
    <sheetView tabSelected="1" workbookViewId="0"/>
  </sheetViews>
  <sheetFormatPr defaultRowHeight="15.75" x14ac:dyDescent="0.25"/>
  <cols>
    <col min="1" max="1" width="14.75" customWidth="1"/>
    <col min="2" max="2" width="14.5" customWidth="1"/>
    <col min="3" max="3" width="20.125" customWidth="1"/>
    <col min="4" max="4" width="29" customWidth="1"/>
    <col min="5" max="5" width="30.25" customWidth="1"/>
  </cols>
  <sheetData>
    <row r="1" spans="1:5" ht="95.25" thickBot="1" x14ac:dyDescent="0.3">
      <c r="A1" s="93" t="s">
        <v>9</v>
      </c>
      <c r="B1" s="93" t="s">
        <v>12</v>
      </c>
      <c r="C1" s="93" t="s">
        <v>13</v>
      </c>
      <c r="D1" s="93" t="s">
        <v>41</v>
      </c>
      <c r="E1" s="93" t="s">
        <v>40</v>
      </c>
    </row>
    <row r="2" spans="1:5" ht="91.5" thickTop="1" thickBot="1" x14ac:dyDescent="0.3">
      <c r="A2" s="35" t="s">
        <v>10</v>
      </c>
      <c r="B2" s="35" t="s">
        <v>68</v>
      </c>
      <c r="C2" s="46" t="s">
        <v>79</v>
      </c>
      <c r="D2" s="46" t="s">
        <v>82</v>
      </c>
      <c r="E2" s="49">
        <v>4810</v>
      </c>
    </row>
    <row r="3" spans="1:5" ht="91.5" thickTop="1" thickBot="1" x14ac:dyDescent="0.3">
      <c r="A3" s="12" t="s">
        <v>10</v>
      </c>
      <c r="B3" s="35" t="s">
        <v>68</v>
      </c>
      <c r="C3" s="40" t="s">
        <v>78</v>
      </c>
      <c r="D3" s="40" t="s">
        <v>82</v>
      </c>
      <c r="E3" s="48">
        <v>3312</v>
      </c>
    </row>
    <row r="4" spans="1:5" ht="91.5" thickTop="1" thickBot="1" x14ac:dyDescent="0.3">
      <c r="A4" s="12" t="s">
        <v>10</v>
      </c>
      <c r="B4" s="35" t="s">
        <v>68</v>
      </c>
      <c r="C4" s="40" t="s">
        <v>77</v>
      </c>
      <c r="D4" s="40" t="s">
        <v>83</v>
      </c>
      <c r="E4" s="48">
        <v>5559</v>
      </c>
    </row>
    <row r="5" spans="1:5" ht="91.5" thickTop="1" thickBot="1" x14ac:dyDescent="0.3">
      <c r="A5" s="12" t="s">
        <v>10</v>
      </c>
      <c r="B5" s="35" t="s">
        <v>68</v>
      </c>
      <c r="C5" s="40" t="s">
        <v>80</v>
      </c>
      <c r="D5" s="40" t="s">
        <v>83</v>
      </c>
      <c r="E5" s="48">
        <v>3740</v>
      </c>
    </row>
    <row r="6" spans="1:5" ht="121.5" thickTop="1" thickBot="1" x14ac:dyDescent="0.3">
      <c r="A6" s="36" t="s">
        <v>10</v>
      </c>
      <c r="B6" s="35" t="s">
        <v>68</v>
      </c>
      <c r="C6" s="47" t="s">
        <v>81</v>
      </c>
      <c r="D6" s="47" t="s">
        <v>84</v>
      </c>
      <c r="E6" s="48">
        <v>5773</v>
      </c>
    </row>
    <row r="7" spans="1:5" ht="61.5" thickTop="1" thickBot="1" x14ac:dyDescent="0.3">
      <c r="A7" s="35" t="s">
        <v>11</v>
      </c>
      <c r="B7" s="35" t="s">
        <v>68</v>
      </c>
      <c r="C7" s="39" t="s">
        <v>69</v>
      </c>
      <c r="D7" s="40" t="s">
        <v>70</v>
      </c>
      <c r="E7" s="48">
        <v>5452</v>
      </c>
    </row>
    <row r="8" spans="1:5" ht="106.5" thickTop="1" thickBot="1" x14ac:dyDescent="0.3">
      <c r="A8" s="12" t="s">
        <v>11</v>
      </c>
      <c r="B8" s="35" t="s">
        <v>68</v>
      </c>
      <c r="C8" s="45" t="s">
        <v>71</v>
      </c>
      <c r="D8" s="46" t="s">
        <v>107</v>
      </c>
      <c r="E8" s="49">
        <v>8769</v>
      </c>
    </row>
    <row r="9" spans="1:5" ht="121.5" thickTop="1" thickBot="1" x14ac:dyDescent="0.3">
      <c r="A9" s="12" t="s">
        <v>11</v>
      </c>
      <c r="B9" s="35" t="s">
        <v>68</v>
      </c>
      <c r="C9" s="39" t="s">
        <v>72</v>
      </c>
      <c r="D9" s="40" t="s">
        <v>104</v>
      </c>
      <c r="E9" s="48">
        <v>5666</v>
      </c>
    </row>
    <row r="10" spans="1:5" ht="106.5" thickTop="1" thickBot="1" x14ac:dyDescent="0.3">
      <c r="A10" s="12" t="s">
        <v>11</v>
      </c>
      <c r="B10" s="35" t="s">
        <v>68</v>
      </c>
      <c r="C10" s="39" t="s">
        <v>73</v>
      </c>
      <c r="D10" s="40" t="s">
        <v>74</v>
      </c>
      <c r="E10" s="48">
        <v>3954</v>
      </c>
    </row>
    <row r="11" spans="1:5" ht="61.5" thickTop="1" thickBot="1" x14ac:dyDescent="0.3">
      <c r="A11" s="12" t="s">
        <v>11</v>
      </c>
      <c r="B11" s="35" t="s">
        <v>68</v>
      </c>
      <c r="C11" s="39" t="s">
        <v>75</v>
      </c>
      <c r="D11" s="40" t="s">
        <v>76</v>
      </c>
      <c r="E11" s="48">
        <v>5292</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6152D-11D5-45CB-B071-C90C680F3C27}">
  <dimension ref="A1:C19"/>
  <sheetViews>
    <sheetView workbookViewId="0">
      <selection activeCell="B3" sqref="B3"/>
    </sheetView>
  </sheetViews>
  <sheetFormatPr defaultRowHeight="15.75" x14ac:dyDescent="0.25"/>
  <cols>
    <col min="1" max="1" width="17.125" customWidth="1"/>
    <col min="2" max="2" width="42.5" customWidth="1"/>
    <col min="3" max="3" width="20.25" customWidth="1"/>
  </cols>
  <sheetData>
    <row r="1" spans="1:3" ht="16.5" thickBot="1" x14ac:dyDescent="0.3">
      <c r="A1" s="93" t="s">
        <v>97</v>
      </c>
      <c r="B1" s="93" t="s">
        <v>98</v>
      </c>
      <c r="C1" s="93" t="s">
        <v>99</v>
      </c>
    </row>
    <row r="2" spans="1:3" ht="17.25" thickTop="1" thickBot="1" x14ac:dyDescent="0.3">
      <c r="A2" s="35" t="s">
        <v>105</v>
      </c>
      <c r="B2" s="35" t="s">
        <v>117</v>
      </c>
      <c r="C2" s="92">
        <v>5175</v>
      </c>
    </row>
    <row r="3" spans="1:3" ht="17.25" thickTop="1" thickBot="1" x14ac:dyDescent="0.3">
      <c r="A3" s="35" t="s">
        <v>106</v>
      </c>
      <c r="B3" s="35" t="s">
        <v>118</v>
      </c>
      <c r="C3" s="92">
        <v>5175</v>
      </c>
    </row>
    <row r="4" spans="1:3" ht="17.25" thickTop="1" thickBot="1" x14ac:dyDescent="0.3">
      <c r="A4" s="35" t="s">
        <v>108</v>
      </c>
      <c r="B4" s="35" t="s">
        <v>109</v>
      </c>
      <c r="C4" s="92">
        <v>1295</v>
      </c>
    </row>
    <row r="5" spans="1:3" ht="17.25" thickTop="1" thickBot="1" x14ac:dyDescent="0.3">
      <c r="A5" s="35" t="s">
        <v>110</v>
      </c>
      <c r="B5" s="35" t="s">
        <v>111</v>
      </c>
      <c r="C5" s="92">
        <v>1260</v>
      </c>
    </row>
    <row r="6" spans="1:3" ht="17.25" thickTop="1" thickBot="1" x14ac:dyDescent="0.3">
      <c r="A6" s="35" t="s">
        <v>112</v>
      </c>
      <c r="B6" s="35" t="s">
        <v>109</v>
      </c>
      <c r="C6" s="92">
        <v>1339</v>
      </c>
    </row>
    <row r="7" spans="1:3" ht="17.25" thickTop="1" thickBot="1" x14ac:dyDescent="0.3">
      <c r="A7" s="35" t="s">
        <v>113</v>
      </c>
      <c r="B7" s="35" t="s">
        <v>114</v>
      </c>
      <c r="C7" s="92">
        <v>399</v>
      </c>
    </row>
    <row r="8" spans="1:3" ht="17.25" thickTop="1" thickBot="1" x14ac:dyDescent="0.3">
      <c r="A8" s="35" t="s">
        <v>115</v>
      </c>
      <c r="B8" s="35" t="s">
        <v>116</v>
      </c>
      <c r="C8" s="92">
        <v>1199</v>
      </c>
    </row>
    <row r="9" spans="1:3" ht="17.25" thickTop="1" thickBot="1" x14ac:dyDescent="0.3">
      <c r="A9" s="35" t="s">
        <v>85</v>
      </c>
      <c r="B9" s="35" t="s">
        <v>86</v>
      </c>
      <c r="C9" s="92">
        <v>52.5</v>
      </c>
    </row>
    <row r="10" spans="1:3" ht="46.5" thickTop="1" thickBot="1" x14ac:dyDescent="0.3">
      <c r="A10" s="35" t="s">
        <v>87</v>
      </c>
      <c r="B10" s="35" t="s">
        <v>100</v>
      </c>
      <c r="C10" s="92">
        <v>899</v>
      </c>
    </row>
    <row r="11" spans="1:3" ht="46.5" thickTop="1" thickBot="1" x14ac:dyDescent="0.3">
      <c r="A11" s="35" t="s">
        <v>88</v>
      </c>
      <c r="B11" s="35" t="s">
        <v>100</v>
      </c>
      <c r="C11" s="92">
        <v>599</v>
      </c>
    </row>
    <row r="12" spans="1:3" ht="46.5" thickTop="1" thickBot="1" x14ac:dyDescent="0.3">
      <c r="A12" s="35" t="s">
        <v>89</v>
      </c>
      <c r="B12" s="35" t="s">
        <v>100</v>
      </c>
      <c r="C12" s="92">
        <v>1049</v>
      </c>
    </row>
    <row r="13" spans="1:3" ht="46.5" thickTop="1" thickBot="1" x14ac:dyDescent="0.3">
      <c r="A13" s="35" t="s">
        <v>90</v>
      </c>
      <c r="B13" s="35" t="s">
        <v>100</v>
      </c>
      <c r="C13" s="92">
        <v>749</v>
      </c>
    </row>
    <row r="14" spans="1:3" ht="46.5" thickTop="1" thickBot="1" x14ac:dyDescent="0.3">
      <c r="A14" s="35" t="s">
        <v>91</v>
      </c>
      <c r="B14" s="35" t="s">
        <v>101</v>
      </c>
      <c r="C14" s="92">
        <v>679</v>
      </c>
    </row>
    <row r="15" spans="1:3" ht="46.5" thickTop="1" thickBot="1" x14ac:dyDescent="0.3">
      <c r="A15" s="35" t="s">
        <v>92</v>
      </c>
      <c r="B15" s="35" t="s">
        <v>100</v>
      </c>
      <c r="C15" s="92">
        <v>899</v>
      </c>
    </row>
    <row r="16" spans="1:3" ht="76.5" thickTop="1" thickBot="1" x14ac:dyDescent="0.3">
      <c r="A16" s="35" t="s">
        <v>93</v>
      </c>
      <c r="B16" s="35" t="s">
        <v>102</v>
      </c>
      <c r="C16" s="92">
        <v>1599</v>
      </c>
    </row>
    <row r="17" spans="1:3" ht="76.5" thickTop="1" thickBot="1" x14ac:dyDescent="0.3">
      <c r="A17" s="35" t="s">
        <v>94</v>
      </c>
      <c r="B17" s="35" t="s">
        <v>103</v>
      </c>
      <c r="C17" s="92">
        <v>1099</v>
      </c>
    </row>
    <row r="18" spans="1:3" ht="76.5" thickTop="1" thickBot="1" x14ac:dyDescent="0.3">
      <c r="A18" s="35" t="s">
        <v>95</v>
      </c>
      <c r="B18" s="35" t="s">
        <v>103</v>
      </c>
      <c r="C18" s="92">
        <v>749</v>
      </c>
    </row>
    <row r="19" spans="1:3" ht="76.5" thickTop="1" thickBot="1" x14ac:dyDescent="0.3">
      <c r="A19" s="35" t="s">
        <v>96</v>
      </c>
      <c r="B19" s="35" t="s">
        <v>102</v>
      </c>
      <c r="C19" s="92">
        <v>729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Pricing Schedule A1</vt:lpstr>
      <vt:lpstr>Category 3</vt:lpstr>
      <vt:lpstr>Accessories</vt:lpstr>
      <vt:lpstr>'Pricing Schedule A1'!Print_Area</vt:lpstr>
      <vt:lpstr>'Pricing Schedule 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Davis, Portia</cp:lastModifiedBy>
  <cp:lastPrinted>2022-03-21T22:44:19Z</cp:lastPrinted>
  <dcterms:created xsi:type="dcterms:W3CDTF">2012-10-04T15:40:22Z</dcterms:created>
  <dcterms:modified xsi:type="dcterms:W3CDTF">2022-12-01T18:58:55Z</dcterms:modified>
</cp:coreProperties>
</file>